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4332" windowWidth="13512" windowHeight="1207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<sst xmlns="http://schemas.openxmlformats.org/spreadsheetml/2006/main" count="64" uniqueCount="62">
  <si>
    <t>RI DEPARTMENT OF EDUCATION - OFFICE OF FINANCE</t>
  </si>
  <si>
    <t>STATE SCHOOL BREAKFAST PROGRAM REIMBURSEMENT LIST SUMMARY SFY-2017</t>
  </si>
  <si>
    <t>Based breakfasts served during School Year 2015-2016</t>
  </si>
  <si>
    <t xml:space="preserve">  SPONSOR #</t>
  </si>
  <si>
    <t>CITY/TOWN/SCHOOL</t>
  </si>
  <si>
    <t>SUBSIDY</t>
  </si>
  <si>
    <t>01190</t>
  </si>
  <si>
    <t>BARRINGTON PUBLIC SCHOOLS</t>
  </si>
  <si>
    <t>BRISTOL/WARREN REGIONAL SCHOOL DEPARTMENT</t>
  </si>
  <si>
    <t>03190</t>
  </si>
  <si>
    <t>BURRILLVILLE SCHOOL DEPARTMENT</t>
  </si>
  <si>
    <t>04190</t>
  </si>
  <si>
    <t xml:space="preserve">CENTRAL FALLS SCHOOL DEPARTMENT </t>
  </si>
  <si>
    <t>CHARIHO REGIONAL SCHOOL DEPARTMENT</t>
  </si>
  <si>
    <t>06190</t>
  </si>
  <si>
    <t>COVENTRY PUBLIC SCHOOLS</t>
  </si>
  <si>
    <t>07190</t>
  </si>
  <si>
    <t>CRANSTON SCHOOL DEPARTMENT</t>
  </si>
  <si>
    <t>08190</t>
  </si>
  <si>
    <t>CUMBERLAND SCHOOL DEPARTMENT</t>
  </si>
  <si>
    <t>09190</t>
  </si>
  <si>
    <t>EAST GREENWICH SCHOOLS</t>
  </si>
  <si>
    <t>EAST PROVIDENCE SCHOOL DEPARTMENT</t>
  </si>
  <si>
    <t>EXETER-W. GREENWICH REGIONAL SCHOOL DEPARTMENT</t>
  </si>
  <si>
    <t>FOSTER SCHOOL DEPARTMENT</t>
  </si>
  <si>
    <t>FOSTER/GLOCESTER SCHOOL DEPARTMENT</t>
  </si>
  <si>
    <t>GLOCESTER PUBLIC SCHOOLS</t>
  </si>
  <si>
    <t>JAMESTOWN SCHOOL DEPARTMENT</t>
  </si>
  <si>
    <t>JOHNSTON SCHOOL DEPARTMENT</t>
  </si>
  <si>
    <t>LINCOLN SCHOOL DEPARTMENT</t>
  </si>
  <si>
    <t>LITTLE COMPTON SCHOOL DEPARTMENT</t>
  </si>
  <si>
    <t>MIDDLETOWN PUBLIC SCHOOLS</t>
  </si>
  <si>
    <t>NARRAGANSETT SCHOOL DEPARTMENT</t>
  </si>
  <si>
    <t>NEWPORT PUBLIC SCHOOLS</t>
  </si>
  <si>
    <t>NEW SHOREHAM SCHOOL DEPARTMENT</t>
  </si>
  <si>
    <t>NORTH KINGSTOWN SCHOOL DEPARTMENT</t>
  </si>
  <si>
    <t>NORTH PROVIDENCE SCHOOL DEPARTMENT</t>
  </si>
  <si>
    <t>NORTH SMITHFIELD SCHOOL DEPARTMENT</t>
  </si>
  <si>
    <t>PAWTUCKET SCHOOL DEPARTMENT</t>
  </si>
  <si>
    <t>PORTSMOUTH SCHOOL DEPARTMENT</t>
  </si>
  <si>
    <t>PROVIDENCE SCHOOL DEPARTMENT</t>
  </si>
  <si>
    <t>SCITUATE SCHOOL DEPARTMENT</t>
  </si>
  <si>
    <t>SMITHFIELD SCHOOL DEPARTMENT</t>
  </si>
  <si>
    <t>SOUTH KINGSTOWN SCHOOL DEPARTMENT</t>
  </si>
  <si>
    <t>TIVERTON SCHOOL DEPARTMENT</t>
  </si>
  <si>
    <t>WARWICK SCHOOL DEPARTMENT</t>
  </si>
  <si>
    <t>WESTERLY PUBLIC SCHOOLS</t>
  </si>
  <si>
    <t>WEST WARWICK SCHOOL DEPARTMENT</t>
  </si>
  <si>
    <t>WOONSOCKET SCHOOL DEPARTMENT</t>
  </si>
  <si>
    <t xml:space="preserve">SUBTOTAL  </t>
  </si>
  <si>
    <t>INDEPENDENT CHARTER &amp; STATE SCHOOLS</t>
  </si>
  <si>
    <t xml:space="preserve">BLACKSTONE ACADEMY </t>
  </si>
  <si>
    <t xml:space="preserve">INTERNATIONAL CHARTER </t>
  </si>
  <si>
    <t>THE HOPE ACADEMY</t>
  </si>
  <si>
    <t xml:space="preserve">KINGSTON HILL ACADEMY </t>
  </si>
  <si>
    <t>BEACON CHARTER SCHOOLL</t>
  </si>
  <si>
    <t>THE GREENE SCHOOL</t>
  </si>
  <si>
    <t>WM. M. DAVIES JR. CAREER &amp; TECH.</t>
  </si>
  <si>
    <t>METROPOLITAN REGIONAL CAREER &amp; TECH</t>
  </si>
  <si>
    <t xml:space="preserve">SUBTOTAL   </t>
  </si>
  <si>
    <t>Total</t>
  </si>
  <si>
    <t>Paid 9/2016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</si>
</sst>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AFC9A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6" fillId="0" borderId="10" xfId="0" applyFont="1" applyBorder="1" applyAlignment="1" applyProtection="1">
      <alignment horizontal="center"/>
      <protection/>
    </xf>
    <xf numFmtId="0" fontId="3" fillId="34" borderId="11" xfId="0" applyFont="1" applyFill="1" applyBorder="1" applyAlignment="1">
      <alignment/>
    </xf>
    <xf numFmtId="0" fontId="4" fillId="0" borderId="12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 quotePrefix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7" fillId="0" borderId="13" xfId="0" applyFont="1" applyBorder="1" applyAlignment="1" applyProtection="1">
      <alignment/>
      <protection/>
    </xf>
    <xf numFmtId="0" fontId="7" fillId="0" borderId="13" xfId="0" applyFont="1" applyBorder="1" applyAlignment="1">
      <alignment/>
    </xf>
    <xf numFmtId="0" fontId="7" fillId="0" borderId="13" xfId="0" applyFont="1" applyBorder="1" applyAlignment="1" applyProtection="1">
      <alignment horizontal="left"/>
      <protection/>
    </xf>
    <xf numFmtId="0" fontId="7" fillId="35" borderId="13" xfId="0" applyFont="1" applyFill="1" applyBorder="1" applyAlignment="1" applyProtection="1">
      <alignment/>
      <protection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7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7" fillId="36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 applyProtection="1" quotePrefix="1">
      <alignment horizontal="right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9" fillId="0" borderId="0" xfId="0" applyFont="1" applyFill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44" fontId="2" fillId="33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4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44" fontId="10" fillId="0" borderId="0" xfId="44" applyFont="1" applyAlignment="1">
      <alignment/>
    </xf>
    <xf numFmtId="0" fontId="2" fillId="33" borderId="15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17" xfId="0" applyFont="1" applyBorder="1" applyAlignment="1">
      <alignment horizontal="center"/>
    </xf>
    <xf numFmtId="14" fontId="5" fillId="33" borderId="0" xfId="0" applyNumberFormat="1" applyFont="1" applyFill="1" applyAlignment="1">
      <alignment horizontal="right"/>
    </xf>
    <xf numFmtId="165" fontId="7" fillId="0" borderId="0" xfId="44" applyNumberFormat="1" applyFont="1" applyAlignment="1" applyProtection="1">
      <alignment/>
      <protection/>
    </xf>
    <xf numFmtId="165" fontId="7" fillId="0" borderId="13" xfId="44" applyNumberFormat="1" applyFont="1" applyBorder="1" applyAlignment="1" applyProtection="1">
      <alignment/>
      <protection/>
    </xf>
    <xf numFmtId="165" fontId="7" fillId="35" borderId="13" xfId="44" applyNumberFormat="1" applyFont="1" applyFill="1" applyBorder="1" applyAlignment="1" applyProtection="1">
      <alignment/>
      <protection/>
    </xf>
    <xf numFmtId="165" fontId="7" fillId="0" borderId="16" xfId="44" applyNumberFormat="1" applyFont="1" applyBorder="1" applyAlignment="1" applyProtection="1">
      <alignment/>
      <protection/>
    </xf>
    <xf numFmtId="165" fontId="2" fillId="0" borderId="0" xfId="44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%20State%20School%20Breakfast%20Prog.%20Reim%20list%202015-2016%20pd%20SFY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SBP Reim list Sum SFY2017"/>
      <sheetName val="Reim list SFY 2017"/>
      <sheetName val="Districts '15-'16"/>
      <sheetName val="Charter Schools '15-'16 "/>
      <sheetName val="State Schools '15-'16"/>
      <sheetName val="Sheet1"/>
      <sheetName val="Sheet2"/>
    </sheetNames>
    <sheetDataSet>
      <sheetData sheetId="1">
        <row r="6">
          <cell r="M6">
            <v>288.50852405577547</v>
          </cell>
        </row>
        <row r="7">
          <cell r="M7">
            <v>2378.4338183755585</v>
          </cell>
        </row>
        <row r="8">
          <cell r="M8">
            <v>1573.6269718085625</v>
          </cell>
        </row>
        <row r="9">
          <cell r="M9">
            <v>14746.611237272764</v>
          </cell>
        </row>
        <row r="10">
          <cell r="M10">
            <v>2514.86179606789</v>
          </cell>
        </row>
        <row r="11">
          <cell r="M11">
            <v>3541.9729487463756</v>
          </cell>
        </row>
        <row r="12">
          <cell r="M12">
            <v>23327.623657394222</v>
          </cell>
        </row>
        <row r="13">
          <cell r="M13">
            <v>10458.6586184756</v>
          </cell>
        </row>
        <row r="14">
          <cell r="M14">
            <v>520.0341319523624</v>
          </cell>
        </row>
        <row r="15">
          <cell r="M15">
            <v>9412.537397501683</v>
          </cell>
        </row>
        <row r="16">
          <cell r="M16">
            <v>670.9324601382301</v>
          </cell>
        </row>
        <row r="17">
          <cell r="M17">
            <v>203.53068145157476</v>
          </cell>
        </row>
        <row r="18">
          <cell r="M18">
            <v>516.0145901486021</v>
          </cell>
        </row>
        <row r="19">
          <cell r="M19">
            <v>544.8134249543664</v>
          </cell>
        </row>
        <row r="20">
          <cell r="M20">
            <v>199.36927346650538</v>
          </cell>
        </row>
        <row r="21">
          <cell r="M21">
            <v>3017.966563717356</v>
          </cell>
        </row>
        <row r="22">
          <cell r="M22">
            <v>1447.1296268078743</v>
          </cell>
        </row>
        <row r="23">
          <cell r="M23">
            <v>28.32594753473357</v>
          </cell>
        </row>
        <row r="24">
          <cell r="M24">
            <v>1273.390843431228</v>
          </cell>
        </row>
        <row r="25">
          <cell r="M25">
            <v>580.8001462797957</v>
          </cell>
        </row>
        <row r="26">
          <cell r="M26">
            <v>3545.28315964359</v>
          </cell>
        </row>
        <row r="27">
          <cell r="M27">
            <v>110.6083326940598</v>
          </cell>
        </row>
        <row r="28">
          <cell r="M28">
            <v>2510.511233174408</v>
          </cell>
        </row>
        <row r="29">
          <cell r="M29">
            <v>5340.079508113169</v>
          </cell>
        </row>
        <row r="30">
          <cell r="M30">
            <v>935.7966206424751</v>
          </cell>
        </row>
        <row r="31">
          <cell r="M31">
            <v>17050.943620277827</v>
          </cell>
        </row>
        <row r="32">
          <cell r="M32">
            <v>1045.695622429989</v>
          </cell>
        </row>
        <row r="33">
          <cell r="M33">
            <v>120157.77095652484</v>
          </cell>
        </row>
        <row r="34">
          <cell r="M34">
            <v>293.2846854931846</v>
          </cell>
        </row>
        <row r="35">
          <cell r="M35">
            <v>880.2323662963784</v>
          </cell>
        </row>
        <row r="36">
          <cell r="M36">
            <v>1516.596766922271</v>
          </cell>
        </row>
        <row r="37">
          <cell r="M37">
            <v>934.2833813751771</v>
          </cell>
        </row>
        <row r="38">
          <cell r="M38">
            <v>6083.742030535907</v>
          </cell>
        </row>
        <row r="39">
          <cell r="M39">
            <v>3033.9028647510877</v>
          </cell>
        </row>
        <row r="40">
          <cell r="M40">
            <v>4544.49396333127</v>
          </cell>
        </row>
        <row r="41">
          <cell r="M41">
            <v>21448.13319868306</v>
          </cell>
        </row>
        <row r="45">
          <cell r="M45">
            <v>425.55125520044635</v>
          </cell>
        </row>
        <row r="46">
          <cell r="M46">
            <v>651.3549271175629</v>
          </cell>
        </row>
        <row r="47">
          <cell r="M47">
            <v>186.9796269655034</v>
          </cell>
        </row>
        <row r="48">
          <cell r="M48">
            <v>140.06920967926683</v>
          </cell>
        </row>
        <row r="49">
          <cell r="M49">
            <v>203.76712508709005</v>
          </cell>
        </row>
        <row r="50">
          <cell r="M50">
            <v>151.18206054848616</v>
          </cell>
        </row>
        <row r="51">
          <cell r="M51">
            <v>1564.5948249318778</v>
          </cell>
        </row>
        <row r="52">
          <cell r="M5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PageLayoutView="0" workbookViewId="0" topLeftCell="A1">
      <selection activeCell="I42" sqref="I42"/>
    </sheetView>
  </sheetViews>
  <sheetFormatPr defaultColWidth="9.140625" defaultRowHeight="15"/>
  <cols>
    <col min="1" max="1" width="4.140625" style="0" customWidth="1"/>
    <col min="2" max="2" width="11.421875" style="0" customWidth="1"/>
    <col min="3" max="3" width="3.421875" style="0" customWidth="1"/>
    <col min="4" max="4" width="33.421875" style="0" customWidth="1"/>
    <col min="6" max="6" width="10.00390625" style="0" customWidth="1"/>
    <col min="7" max="7" width="14.28125" style="0" customWidth="1"/>
    <col min="8" max="8" width="5.140625" style="0" customWidth="1"/>
    <col min="9" max="9" width="23.8515625" style="0" customWidth="1"/>
  </cols>
  <sheetData>
    <row r="1" spans="1:9" ht="1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1:9" ht="15" thickBot="1">
      <c r="A3" s="1"/>
      <c r="B3" s="48" t="s">
        <v>2</v>
      </c>
      <c r="C3" s="48"/>
      <c r="D3" s="48"/>
      <c r="E3" s="48"/>
      <c r="F3" s="48"/>
      <c r="G3" s="48"/>
      <c r="H3" s="48"/>
      <c r="I3" s="53" t="s">
        <v>61</v>
      </c>
    </row>
    <row r="4" spans="1:9" ht="15" thickBot="1">
      <c r="A4" s="2"/>
      <c r="B4" s="3" t="s">
        <v>3</v>
      </c>
      <c r="C4" s="4"/>
      <c r="D4" s="49" t="s">
        <v>4</v>
      </c>
      <c r="E4" s="50"/>
      <c r="F4" s="50"/>
      <c r="G4" s="51"/>
      <c r="H4" s="2"/>
      <c r="I4" s="5" t="s">
        <v>5</v>
      </c>
    </row>
    <row r="5" spans="1:9" ht="7.5" customHeight="1">
      <c r="A5" s="52"/>
      <c r="B5" s="52"/>
      <c r="C5" s="52"/>
      <c r="D5" s="52"/>
      <c r="E5" s="52"/>
      <c r="F5" s="52"/>
      <c r="G5" s="52"/>
      <c r="H5" s="52"/>
      <c r="I5" s="52"/>
    </row>
    <row r="6" spans="1:9" ht="15">
      <c r="A6" s="6">
        <v>1</v>
      </c>
      <c r="B6" s="7" t="s">
        <v>6</v>
      </c>
      <c r="C6" s="8"/>
      <c r="D6" s="9" t="s">
        <v>7</v>
      </c>
      <c r="E6" s="8"/>
      <c r="F6" s="8"/>
      <c r="G6" s="8"/>
      <c r="H6" s="8"/>
      <c r="I6" s="54">
        <f>+'[1]Reim list SFY 2017'!M6</f>
        <v>288.50852405577547</v>
      </c>
    </row>
    <row r="7" spans="1:9" ht="15">
      <c r="A7" s="6">
        <f aca="true" t="shared" si="0" ref="A7:A41">A6+1</f>
        <v>2</v>
      </c>
      <c r="B7" s="6">
        <v>96190</v>
      </c>
      <c r="C7" s="8"/>
      <c r="D7" s="9" t="s">
        <v>8</v>
      </c>
      <c r="E7" s="8"/>
      <c r="F7" s="8"/>
      <c r="G7" s="8"/>
      <c r="H7" s="8"/>
      <c r="I7" s="54">
        <f>+'[1]Reim list SFY 2017'!M7</f>
        <v>2378.4338183755585</v>
      </c>
    </row>
    <row r="8" spans="1:9" ht="15">
      <c r="A8" s="6">
        <f t="shared" si="0"/>
        <v>3</v>
      </c>
      <c r="B8" s="7" t="s">
        <v>9</v>
      </c>
      <c r="C8" s="8"/>
      <c r="D8" s="9" t="s">
        <v>10</v>
      </c>
      <c r="E8" s="8"/>
      <c r="F8" s="8"/>
      <c r="G8" s="8"/>
      <c r="H8" s="8"/>
      <c r="I8" s="54">
        <f>+'[1]Reim list SFY 2017'!M8</f>
        <v>1573.6269718085625</v>
      </c>
    </row>
    <row r="9" spans="1:9" ht="15">
      <c r="A9" s="6">
        <f t="shared" si="0"/>
        <v>4</v>
      </c>
      <c r="B9" s="7" t="s">
        <v>11</v>
      </c>
      <c r="C9" s="8"/>
      <c r="D9" s="9" t="s">
        <v>12</v>
      </c>
      <c r="E9" s="8"/>
      <c r="F9" s="8"/>
      <c r="G9" s="8"/>
      <c r="H9" s="8"/>
      <c r="I9" s="54">
        <f>+'[1]Reim list SFY 2017'!M9</f>
        <v>14746.611237272764</v>
      </c>
    </row>
    <row r="10" spans="1:9" ht="15">
      <c r="A10" s="6">
        <f t="shared" si="0"/>
        <v>5</v>
      </c>
      <c r="B10" s="6">
        <v>98190</v>
      </c>
      <c r="C10" s="8"/>
      <c r="D10" s="9" t="s">
        <v>13</v>
      </c>
      <c r="E10" s="8"/>
      <c r="F10" s="8"/>
      <c r="G10" s="8"/>
      <c r="H10" s="8"/>
      <c r="I10" s="54">
        <f>+'[1]Reim list SFY 2017'!M10</f>
        <v>2514.86179606789</v>
      </c>
    </row>
    <row r="11" spans="1:9" ht="15">
      <c r="A11" s="6">
        <f t="shared" si="0"/>
        <v>6</v>
      </c>
      <c r="B11" s="7" t="s">
        <v>14</v>
      </c>
      <c r="C11" s="8"/>
      <c r="D11" s="9" t="s">
        <v>15</v>
      </c>
      <c r="E11" s="8"/>
      <c r="F11" s="8"/>
      <c r="G11" s="8"/>
      <c r="H11" s="8"/>
      <c r="I11" s="54">
        <f>+'[1]Reim list SFY 2017'!M11</f>
        <v>3541.9729487463756</v>
      </c>
    </row>
    <row r="12" spans="1:9" ht="15">
      <c r="A12" s="6">
        <f t="shared" si="0"/>
        <v>7</v>
      </c>
      <c r="B12" s="7" t="s">
        <v>16</v>
      </c>
      <c r="C12" s="8"/>
      <c r="D12" s="9" t="s">
        <v>17</v>
      </c>
      <c r="E12" s="10"/>
      <c r="F12" s="10"/>
      <c r="G12" s="10"/>
      <c r="H12" s="10"/>
      <c r="I12" s="54">
        <f>+'[1]Reim list SFY 2017'!M12</f>
        <v>23327.623657394222</v>
      </c>
    </row>
    <row r="13" spans="1:9" ht="15">
      <c r="A13" s="6">
        <f t="shared" si="0"/>
        <v>8</v>
      </c>
      <c r="B13" s="7" t="s">
        <v>18</v>
      </c>
      <c r="C13" s="8"/>
      <c r="D13" s="9" t="s">
        <v>19</v>
      </c>
      <c r="E13" s="8"/>
      <c r="F13" s="8"/>
      <c r="G13" s="8"/>
      <c r="H13" s="8"/>
      <c r="I13" s="54">
        <f>+'[1]Reim list SFY 2017'!M13</f>
        <v>10458.6586184756</v>
      </c>
    </row>
    <row r="14" spans="1:9" ht="15">
      <c r="A14" s="6">
        <f t="shared" si="0"/>
        <v>9</v>
      </c>
      <c r="B14" s="7" t="s">
        <v>20</v>
      </c>
      <c r="C14" s="8"/>
      <c r="D14" s="9" t="s">
        <v>21</v>
      </c>
      <c r="E14" s="8"/>
      <c r="F14" s="8"/>
      <c r="G14" s="8"/>
      <c r="H14" s="8"/>
      <c r="I14" s="54">
        <f>+'[1]Reim list SFY 2017'!M14</f>
        <v>520.0341319523624</v>
      </c>
    </row>
    <row r="15" spans="1:9" ht="15">
      <c r="A15" s="6">
        <f t="shared" si="0"/>
        <v>10</v>
      </c>
      <c r="B15" s="6">
        <v>10190</v>
      </c>
      <c r="C15" s="8"/>
      <c r="D15" s="9" t="s">
        <v>22</v>
      </c>
      <c r="E15" s="8"/>
      <c r="F15" s="8"/>
      <c r="G15" s="8"/>
      <c r="H15" s="8"/>
      <c r="I15" s="54">
        <f>+'[1]Reim list SFY 2017'!M15</f>
        <v>9412.537397501683</v>
      </c>
    </row>
    <row r="16" spans="1:9" ht="15">
      <c r="A16" s="6">
        <f t="shared" si="0"/>
        <v>11</v>
      </c>
      <c r="B16" s="6">
        <v>97190</v>
      </c>
      <c r="C16" s="8"/>
      <c r="D16" s="9" t="s">
        <v>23</v>
      </c>
      <c r="E16" s="8"/>
      <c r="F16" s="8"/>
      <c r="G16" s="8"/>
      <c r="H16" s="8"/>
      <c r="I16" s="54">
        <f>+'[1]Reim list SFY 2017'!M16</f>
        <v>670.9324601382301</v>
      </c>
    </row>
    <row r="17" spans="1:9" ht="15">
      <c r="A17" s="6">
        <f t="shared" si="0"/>
        <v>12</v>
      </c>
      <c r="B17" s="6">
        <v>12190</v>
      </c>
      <c r="C17" s="8"/>
      <c r="D17" s="9" t="s">
        <v>24</v>
      </c>
      <c r="E17" s="8"/>
      <c r="F17" s="8"/>
      <c r="G17" s="8"/>
      <c r="H17" s="8"/>
      <c r="I17" s="54">
        <f>+'[1]Reim list SFY 2017'!M17</f>
        <v>203.53068145157476</v>
      </c>
    </row>
    <row r="18" spans="1:9" ht="15">
      <c r="A18" s="6">
        <f t="shared" si="0"/>
        <v>13</v>
      </c>
      <c r="B18" s="6">
        <v>99190</v>
      </c>
      <c r="C18" s="8"/>
      <c r="D18" s="9" t="s">
        <v>25</v>
      </c>
      <c r="E18" s="8"/>
      <c r="F18" s="8"/>
      <c r="G18" s="8"/>
      <c r="H18" s="8"/>
      <c r="I18" s="54">
        <f>+'[1]Reim list SFY 2017'!M18</f>
        <v>516.0145901486021</v>
      </c>
    </row>
    <row r="19" spans="1:9" ht="15">
      <c r="A19" s="6">
        <f t="shared" si="0"/>
        <v>14</v>
      </c>
      <c r="B19" s="6">
        <v>13190</v>
      </c>
      <c r="C19" s="8"/>
      <c r="D19" s="9" t="s">
        <v>26</v>
      </c>
      <c r="E19" s="8"/>
      <c r="F19" s="8"/>
      <c r="G19" s="8"/>
      <c r="H19" s="8"/>
      <c r="I19" s="54">
        <f>+'[1]Reim list SFY 2017'!M19</f>
        <v>544.8134249543664</v>
      </c>
    </row>
    <row r="20" spans="1:9" ht="15">
      <c r="A20" s="6">
        <f t="shared" si="0"/>
        <v>15</v>
      </c>
      <c r="B20" s="6">
        <v>15190</v>
      </c>
      <c r="C20" s="8"/>
      <c r="D20" s="9" t="s">
        <v>27</v>
      </c>
      <c r="E20" s="8"/>
      <c r="F20" s="8"/>
      <c r="G20" s="8"/>
      <c r="H20" s="8"/>
      <c r="I20" s="54">
        <f>+'[1]Reim list SFY 2017'!M20</f>
        <v>199.36927346650538</v>
      </c>
    </row>
    <row r="21" spans="1:9" ht="15">
      <c r="A21" s="6">
        <f t="shared" si="0"/>
        <v>16</v>
      </c>
      <c r="B21" s="6">
        <v>16190</v>
      </c>
      <c r="C21" s="8"/>
      <c r="D21" s="9" t="s">
        <v>28</v>
      </c>
      <c r="E21" s="8"/>
      <c r="F21" s="8"/>
      <c r="G21" s="8"/>
      <c r="H21" s="8"/>
      <c r="I21" s="54">
        <f>+'[1]Reim list SFY 2017'!M21</f>
        <v>3017.966563717356</v>
      </c>
    </row>
    <row r="22" spans="1:9" ht="15">
      <c r="A22" s="6">
        <f t="shared" si="0"/>
        <v>17</v>
      </c>
      <c r="B22" s="6">
        <v>17190</v>
      </c>
      <c r="C22" s="8"/>
      <c r="D22" s="9" t="s">
        <v>29</v>
      </c>
      <c r="E22" s="8"/>
      <c r="F22" s="8"/>
      <c r="G22" s="8"/>
      <c r="H22" s="8"/>
      <c r="I22" s="54">
        <f>+'[1]Reim list SFY 2017'!M22</f>
        <v>1447.1296268078743</v>
      </c>
    </row>
    <row r="23" spans="1:9" ht="15">
      <c r="A23" s="6">
        <f t="shared" si="0"/>
        <v>18</v>
      </c>
      <c r="B23" s="6">
        <v>18190</v>
      </c>
      <c r="C23" s="8"/>
      <c r="D23" s="9" t="s">
        <v>30</v>
      </c>
      <c r="E23" s="8"/>
      <c r="F23" s="8"/>
      <c r="G23" s="8"/>
      <c r="H23" s="8"/>
      <c r="I23" s="54">
        <f>+'[1]Reim list SFY 2017'!M23</f>
        <v>28.32594753473357</v>
      </c>
    </row>
    <row r="24" spans="1:9" ht="15">
      <c r="A24" s="6">
        <f t="shared" si="0"/>
        <v>19</v>
      </c>
      <c r="B24" s="6">
        <v>19190</v>
      </c>
      <c r="C24" s="8"/>
      <c r="D24" s="9" t="s">
        <v>31</v>
      </c>
      <c r="E24" s="8"/>
      <c r="F24" s="8"/>
      <c r="G24" s="8"/>
      <c r="H24" s="8"/>
      <c r="I24" s="54">
        <f>+'[1]Reim list SFY 2017'!M24</f>
        <v>1273.390843431228</v>
      </c>
    </row>
    <row r="25" spans="1:9" ht="15">
      <c r="A25" s="6">
        <f t="shared" si="0"/>
        <v>20</v>
      </c>
      <c r="B25" s="6">
        <v>20190</v>
      </c>
      <c r="C25" s="8"/>
      <c r="D25" s="9" t="s">
        <v>32</v>
      </c>
      <c r="E25" s="8"/>
      <c r="F25" s="8"/>
      <c r="G25" s="8"/>
      <c r="H25" s="8"/>
      <c r="I25" s="54">
        <f>+'[1]Reim list SFY 2017'!M25</f>
        <v>580.8001462797957</v>
      </c>
    </row>
    <row r="26" spans="1:9" ht="15">
      <c r="A26" s="6">
        <f t="shared" si="0"/>
        <v>21</v>
      </c>
      <c r="B26" s="6">
        <v>21190</v>
      </c>
      <c r="C26" s="8"/>
      <c r="D26" s="9" t="s">
        <v>33</v>
      </c>
      <c r="E26" s="8"/>
      <c r="F26" s="8"/>
      <c r="G26" s="8"/>
      <c r="H26" s="8"/>
      <c r="I26" s="54">
        <f>+'[1]Reim list SFY 2017'!M26</f>
        <v>3545.28315964359</v>
      </c>
    </row>
    <row r="27" spans="1:9" ht="15">
      <c r="A27" s="6">
        <f t="shared" si="0"/>
        <v>22</v>
      </c>
      <c r="B27" s="6">
        <v>22190</v>
      </c>
      <c r="C27" s="8"/>
      <c r="D27" s="9" t="s">
        <v>34</v>
      </c>
      <c r="E27" s="8"/>
      <c r="F27" s="8"/>
      <c r="G27" s="8"/>
      <c r="H27" s="8"/>
      <c r="I27" s="54">
        <f>+'[1]Reim list SFY 2017'!M27</f>
        <v>110.6083326940598</v>
      </c>
    </row>
    <row r="28" spans="1:9" ht="15">
      <c r="A28" s="6">
        <f t="shared" si="0"/>
        <v>23</v>
      </c>
      <c r="B28" s="6">
        <v>23190</v>
      </c>
      <c r="C28" s="8"/>
      <c r="D28" s="9" t="s">
        <v>35</v>
      </c>
      <c r="E28" s="8"/>
      <c r="F28" s="8"/>
      <c r="G28" s="8"/>
      <c r="H28" s="8"/>
      <c r="I28" s="54">
        <f>+'[1]Reim list SFY 2017'!M28</f>
        <v>2510.511233174408</v>
      </c>
    </row>
    <row r="29" spans="1:9" ht="15">
      <c r="A29" s="6">
        <f t="shared" si="0"/>
        <v>24</v>
      </c>
      <c r="B29" s="6">
        <v>24190</v>
      </c>
      <c r="C29" s="8"/>
      <c r="D29" s="9" t="s">
        <v>36</v>
      </c>
      <c r="E29" s="8"/>
      <c r="F29" s="8"/>
      <c r="G29" s="8"/>
      <c r="H29" s="8"/>
      <c r="I29" s="54">
        <f>+'[1]Reim list SFY 2017'!M29</f>
        <v>5340.079508113169</v>
      </c>
    </row>
    <row r="30" spans="1:9" ht="15">
      <c r="A30" s="6">
        <f t="shared" si="0"/>
        <v>25</v>
      </c>
      <c r="B30" s="6">
        <v>25190</v>
      </c>
      <c r="C30" s="8"/>
      <c r="D30" s="9" t="s">
        <v>37</v>
      </c>
      <c r="E30" s="8"/>
      <c r="F30" s="8"/>
      <c r="G30" s="8"/>
      <c r="H30" s="8"/>
      <c r="I30" s="54">
        <f>+'[1]Reim list SFY 2017'!M30</f>
        <v>935.7966206424751</v>
      </c>
    </row>
    <row r="31" spans="1:9" ht="15">
      <c r="A31" s="6">
        <f t="shared" si="0"/>
        <v>26</v>
      </c>
      <c r="B31" s="6">
        <v>26190</v>
      </c>
      <c r="C31" s="8"/>
      <c r="D31" s="9" t="s">
        <v>38</v>
      </c>
      <c r="E31" s="8"/>
      <c r="F31" s="8"/>
      <c r="G31" s="8"/>
      <c r="H31" s="8"/>
      <c r="I31" s="54">
        <f>+'[1]Reim list SFY 2017'!M31</f>
        <v>17050.943620277827</v>
      </c>
    </row>
    <row r="32" spans="1:9" ht="15">
      <c r="A32" s="11">
        <f t="shared" si="0"/>
        <v>27</v>
      </c>
      <c r="B32" s="11">
        <v>27190</v>
      </c>
      <c r="C32" s="12"/>
      <c r="D32" s="13" t="s">
        <v>39</v>
      </c>
      <c r="E32" s="12"/>
      <c r="F32" s="12"/>
      <c r="G32" s="12"/>
      <c r="H32" s="12"/>
      <c r="I32" s="55">
        <f>+'[1]Reim list SFY 2017'!M32</f>
        <v>1045.695622429989</v>
      </c>
    </row>
    <row r="33" spans="1:9" ht="15">
      <c r="A33" s="14">
        <f t="shared" si="0"/>
        <v>28</v>
      </c>
      <c r="B33" s="14">
        <v>28190</v>
      </c>
      <c r="C33" s="15"/>
      <c r="D33" s="16" t="s">
        <v>40</v>
      </c>
      <c r="E33" s="15"/>
      <c r="F33" s="15"/>
      <c r="G33" s="15"/>
      <c r="H33" s="15"/>
      <c r="I33" s="56">
        <f>+'[1]Reim list SFY 2017'!M33</f>
        <v>120157.77095652484</v>
      </c>
    </row>
    <row r="34" spans="1:9" ht="15">
      <c r="A34" s="11">
        <f t="shared" si="0"/>
        <v>29</v>
      </c>
      <c r="B34" s="11">
        <v>30190</v>
      </c>
      <c r="C34" s="12"/>
      <c r="D34" s="13" t="s">
        <v>41</v>
      </c>
      <c r="E34" s="12"/>
      <c r="F34" s="12"/>
      <c r="G34" s="12"/>
      <c r="H34" s="12"/>
      <c r="I34" s="55">
        <f>+'[1]Reim list SFY 2017'!M34</f>
        <v>293.2846854931846</v>
      </c>
    </row>
    <row r="35" spans="1:9" ht="15">
      <c r="A35" s="6">
        <f t="shared" si="0"/>
        <v>30</v>
      </c>
      <c r="B35" s="6">
        <v>31190</v>
      </c>
      <c r="C35" s="8"/>
      <c r="D35" s="9" t="s">
        <v>42</v>
      </c>
      <c r="E35" s="8"/>
      <c r="F35" s="8"/>
      <c r="G35" s="8"/>
      <c r="H35" s="8"/>
      <c r="I35" s="54">
        <f>+'[1]Reim list SFY 2017'!M35</f>
        <v>880.2323662963784</v>
      </c>
    </row>
    <row r="36" spans="1:9" ht="15">
      <c r="A36" s="6">
        <f t="shared" si="0"/>
        <v>31</v>
      </c>
      <c r="B36" s="6">
        <v>32190</v>
      </c>
      <c r="C36" s="8"/>
      <c r="D36" s="9" t="s">
        <v>43</v>
      </c>
      <c r="E36" s="8"/>
      <c r="F36" s="8"/>
      <c r="G36" s="8"/>
      <c r="H36" s="8"/>
      <c r="I36" s="54">
        <f>+'[1]Reim list SFY 2017'!M36</f>
        <v>1516.596766922271</v>
      </c>
    </row>
    <row r="37" spans="1:9" ht="15">
      <c r="A37" s="6">
        <f t="shared" si="0"/>
        <v>32</v>
      </c>
      <c r="B37" s="6">
        <v>33190</v>
      </c>
      <c r="C37" s="8"/>
      <c r="D37" s="9" t="s">
        <v>44</v>
      </c>
      <c r="E37" s="8"/>
      <c r="F37" s="8"/>
      <c r="G37" s="8"/>
      <c r="H37" s="8"/>
      <c r="I37" s="54">
        <f>+'[1]Reim list SFY 2017'!M37</f>
        <v>934.2833813751771</v>
      </c>
    </row>
    <row r="38" spans="1:9" ht="15">
      <c r="A38" s="17">
        <f t="shared" si="0"/>
        <v>33</v>
      </c>
      <c r="B38" s="6">
        <v>35190</v>
      </c>
      <c r="C38" s="10"/>
      <c r="D38" s="9" t="s">
        <v>45</v>
      </c>
      <c r="E38" s="8"/>
      <c r="F38" s="8"/>
      <c r="G38" s="8"/>
      <c r="H38" s="8"/>
      <c r="I38" s="54">
        <f>+'[1]Reim list SFY 2017'!M38</f>
        <v>6083.742030535907</v>
      </c>
    </row>
    <row r="39" spans="1:9" ht="15">
      <c r="A39" s="6">
        <f t="shared" si="0"/>
        <v>34</v>
      </c>
      <c r="B39" s="6">
        <v>36190</v>
      </c>
      <c r="C39" s="8"/>
      <c r="D39" s="9" t="s">
        <v>46</v>
      </c>
      <c r="E39" s="8"/>
      <c r="F39" s="8"/>
      <c r="G39" s="8"/>
      <c r="H39" s="8"/>
      <c r="I39" s="54">
        <f>+'[1]Reim list SFY 2017'!M39</f>
        <v>3033.9028647510877</v>
      </c>
    </row>
    <row r="40" spans="1:9" ht="15">
      <c r="A40" s="6">
        <f t="shared" si="0"/>
        <v>35</v>
      </c>
      <c r="B40" s="6">
        <v>38190</v>
      </c>
      <c r="C40" s="8"/>
      <c r="D40" s="9" t="s">
        <v>47</v>
      </c>
      <c r="E40" s="8"/>
      <c r="F40" s="8"/>
      <c r="G40" s="8"/>
      <c r="H40" s="8"/>
      <c r="I40" s="54">
        <f>+'[1]Reim list SFY 2017'!M40</f>
        <v>4544.49396333127</v>
      </c>
    </row>
    <row r="41" spans="1:9" ht="15.75" thickBot="1">
      <c r="A41" s="6">
        <f t="shared" si="0"/>
        <v>36</v>
      </c>
      <c r="B41" s="6">
        <v>39190</v>
      </c>
      <c r="C41" s="8"/>
      <c r="D41" s="9" t="s">
        <v>48</v>
      </c>
      <c r="E41" s="8"/>
      <c r="F41" s="8"/>
      <c r="G41" s="8"/>
      <c r="H41" s="8"/>
      <c r="I41" s="57">
        <f>+'[1]Reim list SFY 2017'!M41</f>
        <v>21448.13319868306</v>
      </c>
    </row>
    <row r="42" spans="1:9" ht="15">
      <c r="A42" s="8"/>
      <c r="B42" s="8"/>
      <c r="C42" s="8"/>
      <c r="D42" s="8"/>
      <c r="E42" s="8"/>
      <c r="F42" s="8"/>
      <c r="G42" s="18" t="s">
        <v>49</v>
      </c>
      <c r="H42" s="17">
        <f>A41</f>
        <v>36</v>
      </c>
      <c r="I42" s="58">
        <f>SUBTOTAL(9,I6:I41)</f>
        <v>266676.50097046973</v>
      </c>
    </row>
    <row r="43" spans="1:9" ht="15.75" thickBot="1">
      <c r="A43" s="8"/>
      <c r="B43" s="8"/>
      <c r="C43" s="8"/>
      <c r="D43" s="8"/>
      <c r="E43" s="8"/>
      <c r="F43" s="8"/>
      <c r="G43" s="8"/>
      <c r="H43" s="8"/>
      <c r="I43" s="8"/>
    </row>
    <row r="44" spans="1:9" ht="15.75" thickBot="1">
      <c r="A44" s="19"/>
      <c r="B44" s="20" t="s">
        <v>3</v>
      </c>
      <c r="C44" s="19"/>
      <c r="D44" s="43" t="s">
        <v>50</v>
      </c>
      <c r="E44" s="44"/>
      <c r="F44" s="44"/>
      <c r="G44" s="45"/>
      <c r="H44" s="19"/>
      <c r="I44" s="21" t="s">
        <v>5</v>
      </c>
    </row>
    <row r="45" spans="1:9" ht="15">
      <c r="A45" s="22">
        <v>37</v>
      </c>
      <c r="B45" s="7">
        <v>26602</v>
      </c>
      <c r="C45" s="8"/>
      <c r="D45" s="9" t="s">
        <v>51</v>
      </c>
      <c r="E45" s="8"/>
      <c r="F45" s="8"/>
      <c r="G45" s="8"/>
      <c r="H45" s="8"/>
      <c r="I45" s="54">
        <f>'[1]Reim list SFY 2017'!M45</f>
        <v>425.55125520044635</v>
      </c>
    </row>
    <row r="46" spans="1:9" ht="15">
      <c r="A46" s="23">
        <v>38</v>
      </c>
      <c r="B46" s="7">
        <v>26808</v>
      </c>
      <c r="C46" s="8"/>
      <c r="D46" s="9" t="s">
        <v>52</v>
      </c>
      <c r="E46" s="8"/>
      <c r="F46" s="8"/>
      <c r="G46" s="8"/>
      <c r="H46" s="24"/>
      <c r="I46" s="54">
        <f>'[1]Reim list SFY 2017'!M46</f>
        <v>651.3549271175629</v>
      </c>
    </row>
    <row r="47" spans="1:9" ht="15">
      <c r="A47" s="23">
        <v>39</v>
      </c>
      <c r="B47" s="25">
        <v>28613</v>
      </c>
      <c r="C47" s="26"/>
      <c r="D47" s="27" t="s">
        <v>53</v>
      </c>
      <c r="E47" s="26"/>
      <c r="F47" s="26"/>
      <c r="G47" s="8"/>
      <c r="H47" s="24"/>
      <c r="I47" s="54">
        <f>'[1]Reim list SFY 2017'!M47</f>
        <v>186.9796269655034</v>
      </c>
    </row>
    <row r="48" spans="1:9" ht="15">
      <c r="A48" s="23">
        <v>40</v>
      </c>
      <c r="B48" s="6">
        <v>32601</v>
      </c>
      <c r="C48" s="8"/>
      <c r="D48" s="9" t="s">
        <v>54</v>
      </c>
      <c r="E48" s="8"/>
      <c r="F48" s="8"/>
      <c r="G48" s="8"/>
      <c r="H48" s="24"/>
      <c r="I48" s="54">
        <f>'[1]Reim list SFY 2017'!M48</f>
        <v>140.06920967926683</v>
      </c>
    </row>
    <row r="49" spans="1:9" ht="15">
      <c r="A49" s="23">
        <v>41</v>
      </c>
      <c r="B49" s="28">
        <v>39601</v>
      </c>
      <c r="C49" s="8"/>
      <c r="D49" s="9" t="s">
        <v>55</v>
      </c>
      <c r="E49" s="8"/>
      <c r="F49" s="8"/>
      <c r="G49" s="8"/>
      <c r="H49" s="24"/>
      <c r="I49" s="54">
        <f>'[1]Reim list SFY 2017'!M49</f>
        <v>203.76712508709005</v>
      </c>
    </row>
    <row r="50" spans="1:9" ht="15">
      <c r="A50" s="23">
        <v>42</v>
      </c>
      <c r="B50" s="29">
        <v>97601</v>
      </c>
      <c r="C50" s="30"/>
      <c r="D50" s="27" t="s">
        <v>56</v>
      </c>
      <c r="E50" s="26"/>
      <c r="F50" s="26"/>
      <c r="G50" s="8"/>
      <c r="H50" s="24"/>
      <c r="I50" s="54">
        <f>'[1]Reim list SFY 2017'!M50</f>
        <v>151.18206054848616</v>
      </c>
    </row>
    <row r="51" spans="1:9" ht="15">
      <c r="A51" s="23">
        <v>43</v>
      </c>
      <c r="B51" s="28">
        <v>17701</v>
      </c>
      <c r="C51" s="8"/>
      <c r="D51" s="9" t="s">
        <v>57</v>
      </c>
      <c r="E51" s="8"/>
      <c r="F51" s="8"/>
      <c r="G51" s="8"/>
      <c r="H51" s="8"/>
      <c r="I51" s="54">
        <f>'[1]Reim list SFY 2017'!M51</f>
        <v>1564.5948249318778</v>
      </c>
    </row>
    <row r="52" spans="1:9" ht="15.75" thickBot="1">
      <c r="A52" s="23">
        <v>44</v>
      </c>
      <c r="B52" s="28">
        <v>28703</v>
      </c>
      <c r="C52" s="8"/>
      <c r="D52" s="9" t="s">
        <v>58</v>
      </c>
      <c r="E52" s="8"/>
      <c r="F52" s="8"/>
      <c r="G52" s="8"/>
      <c r="H52" s="8"/>
      <c r="I52" s="57">
        <f>'[1]Reim list SFY 2017'!M52</f>
        <v>0</v>
      </c>
    </row>
    <row r="53" spans="1:9" ht="15">
      <c r="A53" s="6"/>
      <c r="B53" s="8"/>
      <c r="C53" s="8"/>
      <c r="D53" s="8"/>
      <c r="E53" s="8"/>
      <c r="F53" s="8"/>
      <c r="G53" s="18" t="s">
        <v>59</v>
      </c>
      <c r="H53" s="17">
        <v>6</v>
      </c>
      <c r="I53" s="58">
        <f>SUBTOTAL(9,I45:I52)</f>
        <v>3323.499029530233</v>
      </c>
    </row>
    <row r="54" spans="1:9" ht="11.25" customHeight="1" thickBot="1">
      <c r="A54" s="8"/>
      <c r="B54" s="8"/>
      <c r="C54" s="8"/>
      <c r="D54" s="8"/>
      <c r="E54" s="8"/>
      <c r="F54" s="8"/>
      <c r="G54" s="8"/>
      <c r="H54" s="8"/>
      <c r="I54" s="8"/>
    </row>
    <row r="55" spans="1:9" ht="15.75" thickBot="1">
      <c r="A55" s="8"/>
      <c r="B55" s="8"/>
      <c r="C55" s="8"/>
      <c r="D55" s="8"/>
      <c r="E55" s="8"/>
      <c r="F55" s="8"/>
      <c r="G55" s="31" t="s">
        <v>60</v>
      </c>
      <c r="H55" s="32">
        <v>42</v>
      </c>
      <c r="I55" s="33">
        <f>+I42+I53</f>
        <v>269999.99999999994</v>
      </c>
    </row>
    <row r="56" spans="7:9" ht="15">
      <c r="G56" s="34"/>
      <c r="H56" s="10"/>
      <c r="I56" s="35"/>
    </row>
    <row r="57" spans="7:9" ht="14.25">
      <c r="G57" s="36"/>
      <c r="H57" s="36"/>
      <c r="I57" s="37"/>
    </row>
    <row r="58" spans="7:9" ht="14.25">
      <c r="G58" s="38"/>
      <c r="H58" s="36"/>
      <c r="I58" s="39"/>
    </row>
    <row r="59" spans="7:9" ht="14.25">
      <c r="G59" s="36"/>
      <c r="H59" s="36"/>
      <c r="I59" s="39"/>
    </row>
    <row r="60" ht="14.25">
      <c r="I60" s="40"/>
    </row>
    <row r="61" ht="14.25">
      <c r="I61" s="40"/>
    </row>
    <row r="62" spans="7:9" ht="14.25">
      <c r="G62" s="41"/>
      <c r="I62" s="42"/>
    </row>
    <row r="63" ht="14.25">
      <c r="I63" s="40"/>
    </row>
  </sheetData>
  <sheetProtection password="DC6B" sheet="1"/>
  <mergeCells count="6">
    <mergeCell ref="D44:G44"/>
    <mergeCell ref="A1:I1"/>
    <mergeCell ref="A2:I2"/>
    <mergeCell ref="B3:H3"/>
    <mergeCell ref="D4:G4"/>
    <mergeCell ref="A5:I5"/>
  </mergeCells>
  <printOptions gridLines="1"/>
  <pageMargins left="0.7" right="0.7" top="0.75" bottom="0.75" header="0.3" footer="0.3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Goneconte, Janis</dc:creator>
  <cp:keywords/>
  <dc:description/>
  <cp:lastModifiedBy>Capece, Leslie</cp:lastModifiedBy>
  <cp:lastPrinted>2016-07-20T17:42:45Z</cp:lastPrinted>
  <dcterms:created xsi:type="dcterms:W3CDTF">2016-07-20T17:41:14Z</dcterms:created>
  <dcterms:modified xsi:type="dcterms:W3CDTF">2016-09-20T14:25:49Z</dcterms:modified>
  <cp:category/>
  <cp:version/>
  <cp:contentType/>
  <cp:contentStatus/>
</cp:coreProperties>
</file>