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0100" windowHeight="9264" activeTab="0"/>
  </bookViews>
  <sheets>
    <sheet name="State Match 2014" sheetId="1" r:id="rId1"/>
  </sheets>
  <externalReferences>
    <externalReference r:id="rId4"/>
    <externalReference r:id="rId5"/>
  </externalReferences>
  <definedNames>
    <definedName name="_Fill" hidden="1">'[2]2006SMATCHING'!#REF!</definedName>
    <definedName name="_xlnm.Print_Area" localSheetId="0">'State Match 2014'!$A$1:$L$99</definedName>
    <definedName name="_xlnm.Print_Titles" localSheetId="0">'State Match 2014'!$1:$3</definedName>
  </definedNames>
  <calcPr fullCalcOnLoad="1"/>
</workbook>
</file>

<file path=xl/sharedStrings.xml><?xml version="1.0" encoding="utf-8"?>
<sst xmlns="http://schemas.openxmlformats.org/spreadsheetml/2006/main" count="114" uniqueCount="99">
  <si>
    <t>STATE MATCHING FUNDS WORKSHEET</t>
  </si>
  <si>
    <t>SPONSOR#</t>
  </si>
  <si>
    <t>CITY/TOWN/SCHOOL</t>
  </si>
  <si>
    <t>LUNCHES</t>
  </si>
  <si>
    <t>RATE</t>
  </si>
  <si>
    <t>AMOUNT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</si>
  <si>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</si>
  <si>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</si>
  <si>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</si>
  <si>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</si>
  <si>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</si>
  <si>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</si>
  <si>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</si>
  <si>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</si>
  <si>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</si>
  <si>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</si>
  <si>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</si>
  <si>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</si>
  <si>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</si>
  <si>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</si>
  <si>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</si>
  <si>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</si>
  <si>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</si>
  <si>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</si>
  <si>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</si>
  <si>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</si>
  <si>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</si>
  <si>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</si>
  <si>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</si>
  <si>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</si>
  <si>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</si>
  <si>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</si>
  <si>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</si>
  <si>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</si>
  <si>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</si>
  <si>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</si>
  <si>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</si>
  <si>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</si>
  <si>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</si>
  <si>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</si>
  <si>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</si>
  <si>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</si>
  <si>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</si>
  <si>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</si>
  <si>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</si>
  <si>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</si>
  <si>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</si>
  <si>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</si>
  <si>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</si>
  <si>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>Subtotal</t>
  </si>
  <si>
    <t>c</t>
  </si>
  <si>
    <t>ST. ELIZABETH ANN SETON ACADEMY</t>
  </si>
  <si>
    <t>07802</t>
  </si>
  <si>
    <r>
      <t xml:space="preserve">CRANSTON CENTER, INC./CORNERSTONE </t>
    </r>
    <r>
      <rPr>
        <sz val="8"/>
        <rFont val="Arial"/>
        <family val="2"/>
      </rPr>
      <t>(now AccessPoint RI</t>
    </r>
    <r>
      <rPr>
        <sz val="10"/>
        <rFont val="Arial"/>
        <family val="2"/>
      </rPr>
      <t>)</t>
    </r>
  </si>
  <si>
    <t>MEETING STREET CENTER</t>
  </si>
  <si>
    <t>EMMA P. BRADLEY HOSPITAL/BRADLEY SCHOOL</t>
  </si>
  <si>
    <t>ST. ROCCO SCHOOL</t>
  </si>
  <si>
    <t>WM. M. DAVIES, JR. CAREER-TECHNICAL</t>
  </si>
  <si>
    <t>NEWPORT COUNTY CATH.SCHOOLS</t>
  </si>
  <si>
    <t>BLACKSTONE ACADEMY CHARTER SCHOOL</t>
  </si>
  <si>
    <t>INTERNATIONAL CHARTER</t>
  </si>
  <si>
    <t>BISHOP MCVINNEY REG.</t>
  </si>
  <si>
    <t>THE GRODEN CENTER, INC.</t>
  </si>
  <si>
    <t>RHODE ISLAND COLLEGE/H.BARNARD</t>
  </si>
  <si>
    <t>METROPLITAN REG.CAREER &amp; TECH.</t>
  </si>
  <si>
    <t>FAMILY SERVICE, INC.</t>
  </si>
  <si>
    <t>THE PROVIDENCE CENTER, INC.</t>
  </si>
  <si>
    <t>THE J.ARTHUR TRUDEAU CTR.</t>
  </si>
  <si>
    <t>KINGSTON HILL ACADEMY</t>
  </si>
  <si>
    <t>WEST BAY COLLABORATIVE</t>
  </si>
  <si>
    <t>BEACON CHARTER SCHOOL</t>
  </si>
  <si>
    <t>NORTHERN RI COMM. HLTH.CTR., INC.</t>
  </si>
  <si>
    <t>OUR LADY OF MT. CARMEL</t>
  </si>
  <si>
    <t>THE GREENE SCHOOL</t>
  </si>
  <si>
    <t>03801</t>
  </si>
  <si>
    <t>PHOENIX HOUSES OF NEW ENGLAND, INC.</t>
  </si>
  <si>
    <t>04801</t>
  </si>
  <si>
    <t>BLACKSTONE VALLEY ADVOCACY CENTER</t>
  </si>
  <si>
    <t>07702</t>
  </si>
  <si>
    <t>DCYF ALTERN.EDUC.PROG</t>
  </si>
  <si>
    <t>Sstar of RI, INC.</t>
  </si>
  <si>
    <t>EMMA P. BRADLEY HOSPITAL</t>
  </si>
  <si>
    <t>HARMONY HILL SCHOOL, INC.</t>
  </si>
  <si>
    <t>OCEAN TIDES, INC.</t>
  </si>
  <si>
    <t>ST. MARY'S HOME FOR CHILDREN</t>
  </si>
  <si>
    <t>GATEWAY HEALTHCARE (formerly Caritas Hse.)</t>
  </si>
  <si>
    <t>TURNING POINT</t>
  </si>
  <si>
    <t xml:space="preserve">CHILDRENS SHELTER OF BLACKSTONE VALLEY </t>
  </si>
  <si>
    <t>CHILD &amp; FAMILY SERVICES OF NEWPORT CITY</t>
  </si>
  <si>
    <t>WOMEN'S CENTER OF RI, INC.</t>
  </si>
  <si>
    <t>THE KEY PROGRAM, INC.</t>
  </si>
  <si>
    <t>WHITMARSH COPRPORATION</t>
  </si>
  <si>
    <t>JAMMAT HOUSING &amp; COMM. DEV.</t>
  </si>
  <si>
    <t>ELIZABETH BUFFUM CHASE HOME</t>
  </si>
  <si>
    <t>TANNERHILL, INC.</t>
  </si>
  <si>
    <t>COMMUNITY SOLUTIONS, INC.</t>
  </si>
  <si>
    <t>NORTH AMERCIAN FAMILY INSTITUTE, INC.</t>
  </si>
  <si>
    <t>TOTAL</t>
  </si>
  <si>
    <t xml:space="preserve">GRAND TOTAL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</si>
</sst>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000_);_(&quot;$&quot;* \(#,##0.0000000000\);_(&quot;$&quot;* &quot;-&quot;????????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4" fontId="0" fillId="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8" fillId="0" borderId="12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64" fontId="0" fillId="0" borderId="0" xfId="44" applyNumberFormat="1" applyFont="1" applyAlignment="1">
      <alignment/>
    </xf>
    <xf numFmtId="44" fontId="18" fillId="0" borderId="0" xfId="44" applyNumberFormat="1" applyFont="1" applyAlignment="1">
      <alignment/>
    </xf>
    <xf numFmtId="44" fontId="19" fillId="0" borderId="0" xfId="44" applyFont="1" applyAlignment="1">
      <alignment/>
    </xf>
    <xf numFmtId="44" fontId="18" fillId="0" borderId="14" xfId="44" applyNumberFormat="1" applyFont="1" applyBorder="1" applyAlignment="1">
      <alignment/>
    </xf>
    <xf numFmtId="44" fontId="19" fillId="0" borderId="0" xfId="44" applyFont="1" applyBorder="1" applyAlignment="1">
      <alignment/>
    </xf>
    <xf numFmtId="0" fontId="18" fillId="3" borderId="12" xfId="0" applyFont="1" applyFill="1" applyBorder="1" applyAlignment="1">
      <alignment horizontal="right"/>
    </xf>
    <xf numFmtId="0" fontId="18" fillId="3" borderId="11" xfId="0" applyFont="1" applyFill="1" applyBorder="1" applyAlignment="1" applyProtection="1">
      <alignment/>
      <protection/>
    </xf>
    <xf numFmtId="37" fontId="18" fillId="3" borderId="13" xfId="0" applyNumberFormat="1" applyFont="1" applyFill="1" applyBorder="1" applyAlignment="1" applyProtection="1">
      <alignment/>
      <protection/>
    </xf>
    <xf numFmtId="44" fontId="18" fillId="3" borderId="0" xfId="0" applyNumberFormat="1" applyFont="1" applyFill="1" applyAlignment="1">
      <alignment/>
    </xf>
    <xf numFmtId="44" fontId="20" fillId="0" borderId="0" xfId="44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44" fontId="18" fillId="3" borderId="0" xfId="44" applyNumberFormat="1" applyFont="1" applyFill="1" applyAlignment="1">
      <alignment/>
    </xf>
    <xf numFmtId="0" fontId="21" fillId="0" borderId="0" xfId="0" applyFont="1" applyAlignment="1">
      <alignment/>
    </xf>
    <xf numFmtId="44" fontId="22" fillId="0" borderId="0" xfId="44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4" fontId="18" fillId="0" borderId="0" xfId="44" applyNumberFormat="1" applyFont="1" applyBorder="1" applyAlignment="1">
      <alignment/>
    </xf>
    <xf numFmtId="0" fontId="18" fillId="3" borderId="11" xfId="0" applyFont="1" applyFill="1" applyBorder="1" applyAlignment="1">
      <alignment/>
    </xf>
    <xf numFmtId="37" fontId="18" fillId="3" borderId="11" xfId="0" applyNumberFormat="1" applyFont="1" applyFill="1" applyBorder="1" applyAlignment="1" applyProtection="1">
      <alignment/>
      <protection/>
    </xf>
    <xf numFmtId="0" fontId="0" fillId="3" borderId="13" xfId="0" applyFont="1" applyFill="1" applyBorder="1" applyAlignment="1">
      <alignment/>
    </xf>
    <xf numFmtId="0" fontId="18" fillId="34" borderId="0" xfId="0" applyFont="1" applyFill="1" applyAlignment="1">
      <alignment/>
    </xf>
    <xf numFmtId="1" fontId="18" fillId="34" borderId="0" xfId="0" applyNumberFormat="1" applyFont="1" applyFill="1" applyAlignment="1">
      <alignment/>
    </xf>
    <xf numFmtId="37" fontId="18" fillId="34" borderId="0" xfId="0" applyNumberFormat="1" applyFont="1" applyFill="1" applyAlignment="1" applyProtection="1">
      <alignment/>
      <protection/>
    </xf>
    <xf numFmtId="44" fontId="25" fillId="0" borderId="0" xfId="44" applyFont="1" applyAlignment="1">
      <alignment/>
    </xf>
    <xf numFmtId="165" fontId="0" fillId="0" borderId="0" xfId="0" applyNumberFormat="1" applyFont="1" applyAlignment="1">
      <alignment/>
    </xf>
    <xf numFmtId="37" fontId="19" fillId="0" borderId="0" xfId="44" applyNumberFormat="1" applyFont="1" applyAlignment="1">
      <alignment/>
    </xf>
    <xf numFmtId="37" fontId="0" fillId="35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37" fontId="28" fillId="0" borderId="14" xfId="0" applyNumberFormat="1" applyFont="1" applyBorder="1" applyAlignment="1">
      <alignment/>
    </xf>
    <xf numFmtId="0" fontId="27" fillId="0" borderId="0" xfId="0" applyFont="1" applyAlignment="1">
      <alignment horizontal="right"/>
    </xf>
    <xf numFmtId="37" fontId="27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44" fontId="30" fillId="0" borderId="0" xfId="44" applyFont="1" applyBorder="1" applyAlignment="1">
      <alignment/>
    </xf>
    <xf numFmtId="44" fontId="18" fillId="0" borderId="0" xfId="0" applyNumberFormat="1" applyFont="1" applyBorder="1" applyAlignment="1">
      <alignment/>
    </xf>
    <xf numFmtId="44" fontId="18" fillId="0" borderId="0" xfId="44" applyFont="1" applyBorder="1" applyAlignment="1">
      <alignment/>
    </xf>
    <xf numFmtId="0" fontId="28" fillId="0" borderId="0" xfId="0" applyFont="1" applyAlignment="1">
      <alignment/>
    </xf>
    <xf numFmtId="37" fontId="28" fillId="0" borderId="0" xfId="0" applyNumberFormat="1" applyFont="1" applyAlignment="1">
      <alignment/>
    </xf>
    <xf numFmtId="44" fontId="18" fillId="0" borderId="0" xfId="44" applyFont="1" applyAlignment="1">
      <alignment/>
    </xf>
    <xf numFmtId="0" fontId="29" fillId="3" borderId="12" xfId="0" applyFont="1" applyFill="1" applyBorder="1" applyAlignment="1" applyProtection="1">
      <alignment horizontal="right"/>
      <protection/>
    </xf>
    <xf numFmtId="0" fontId="29" fillId="3" borderId="11" xfId="0" applyFont="1" applyFill="1" applyBorder="1" applyAlignment="1" applyProtection="1">
      <alignment horizontal="right"/>
      <protection/>
    </xf>
    <xf numFmtId="1" fontId="29" fillId="3" borderId="11" xfId="0" applyNumberFormat="1" applyFont="1" applyFill="1" applyBorder="1" applyAlignment="1" applyProtection="1">
      <alignment/>
      <protection/>
    </xf>
    <xf numFmtId="37" fontId="29" fillId="3" borderId="13" xfId="0" applyNumberFormat="1" applyFont="1" applyFill="1" applyBorder="1" applyAlignment="1" applyProtection="1">
      <alignment/>
      <protection/>
    </xf>
    <xf numFmtId="44" fontId="29" fillId="3" borderId="10" xfId="44" applyNumberFormat="1" applyFont="1" applyFill="1" applyBorder="1" applyAlignment="1">
      <alignment/>
    </xf>
    <xf numFmtId="37" fontId="0" fillId="0" borderId="0" xfId="0" applyNumberFormat="1" applyFont="1" applyAlignment="1" applyProtection="1">
      <alignment horizontal="fill"/>
      <protection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44" fontId="18" fillId="0" borderId="0" xfId="44" applyNumberFormat="1" applyFont="1" applyFill="1" applyAlignment="1">
      <alignment/>
    </xf>
    <xf numFmtId="44" fontId="22" fillId="0" borderId="0" xfId="44" applyFont="1" applyFill="1" applyAlignment="1">
      <alignment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MATCH%20FOLDER\STATE%20MATCH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MATCH%20FOLDER\State%20Match%202006\2006%20STATE%20MATCH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 mealsOK"/>
      <sheetName val="OK SM WKST 2012"/>
      <sheetName val="Sheet sent up to A&amp;C ok"/>
      <sheetName val="State Match wo Dav.&amp;DCYF-ok"/>
      <sheetName val="St.Match LCH SERV. ok"/>
      <sheetName val="ST. MATCH LUCHES(X)RATE OK"/>
      <sheetName val="LEA'S 7'12-6'13 OK"/>
      <sheetName val="INDEPEND 7'12-6'13ok"/>
      <sheetName val="RCCI's 7'12-6'13 OK"/>
      <sheetName val="davies-StateMat.14 ok"/>
      <sheetName val="dcyf statematch'14 ok"/>
      <sheetName val="Sheet1"/>
    </sheetNames>
    <sheetDataSet>
      <sheetData sheetId="1">
        <row r="20">
          <cell r="G20">
            <v>0.047503185755049</v>
          </cell>
        </row>
      </sheetData>
      <sheetData sheetId="6">
        <row r="9">
          <cell r="L9">
            <v>146655</v>
          </cell>
        </row>
        <row r="13">
          <cell r="L13">
            <v>221848</v>
          </cell>
        </row>
        <row r="17">
          <cell r="L17">
            <v>535939</v>
          </cell>
        </row>
        <row r="21">
          <cell r="L21">
            <v>352302</v>
          </cell>
        </row>
        <row r="25">
          <cell r="L25">
            <v>775201</v>
          </cell>
        </row>
        <row r="29">
          <cell r="L29">
            <v>413681</v>
          </cell>
        </row>
        <row r="33">
          <cell r="L33">
            <v>120937</v>
          </cell>
        </row>
        <row r="37">
          <cell r="L37">
            <v>478467</v>
          </cell>
        </row>
        <row r="41">
          <cell r="L41">
            <v>20488</v>
          </cell>
        </row>
        <row r="45">
          <cell r="L45">
            <v>38142</v>
          </cell>
        </row>
        <row r="49">
          <cell r="L49">
            <v>36238</v>
          </cell>
        </row>
        <row r="53">
          <cell r="L53">
            <v>251058</v>
          </cell>
        </row>
        <row r="57">
          <cell r="L57">
            <v>221152</v>
          </cell>
        </row>
        <row r="61">
          <cell r="L61">
            <v>4446</v>
          </cell>
        </row>
        <row r="65">
          <cell r="L65">
            <v>198706</v>
          </cell>
        </row>
        <row r="69">
          <cell r="L69">
            <v>93383</v>
          </cell>
        </row>
        <row r="73">
          <cell r="L73">
            <v>199174</v>
          </cell>
        </row>
        <row r="77">
          <cell r="L77">
            <v>7443</v>
          </cell>
        </row>
        <row r="81">
          <cell r="L81">
            <v>195394</v>
          </cell>
        </row>
        <row r="85">
          <cell r="L85">
            <v>291552</v>
          </cell>
        </row>
        <row r="89">
          <cell r="L89">
            <v>121745</v>
          </cell>
        </row>
        <row r="93">
          <cell r="L93">
            <v>1118445</v>
          </cell>
        </row>
        <row r="97">
          <cell r="L97">
            <v>135235</v>
          </cell>
        </row>
        <row r="101">
          <cell r="L101">
            <v>3435124</v>
          </cell>
        </row>
        <row r="105">
          <cell r="L105">
            <v>94694</v>
          </cell>
        </row>
        <row r="109">
          <cell r="L109">
            <v>158208</v>
          </cell>
        </row>
        <row r="113">
          <cell r="L113">
            <v>196329</v>
          </cell>
        </row>
        <row r="117">
          <cell r="L117">
            <v>137300</v>
          </cell>
        </row>
        <row r="121">
          <cell r="L121">
            <v>584440</v>
          </cell>
        </row>
        <row r="125">
          <cell r="L125">
            <v>236436</v>
          </cell>
        </row>
        <row r="129">
          <cell r="L129">
            <v>323252</v>
          </cell>
        </row>
        <row r="133">
          <cell r="L133">
            <v>636139</v>
          </cell>
        </row>
        <row r="137">
          <cell r="L137">
            <v>309749</v>
          </cell>
        </row>
        <row r="141">
          <cell r="L141">
            <v>86534</v>
          </cell>
        </row>
        <row r="145">
          <cell r="L145">
            <v>223245</v>
          </cell>
        </row>
        <row r="149">
          <cell r="L149">
            <v>62852</v>
          </cell>
        </row>
      </sheetData>
      <sheetData sheetId="7">
        <row r="10">
          <cell r="D10">
            <v>11857</v>
          </cell>
        </row>
        <row r="14">
          <cell r="D14">
            <v>9725</v>
          </cell>
        </row>
        <row r="18">
          <cell r="D18">
            <v>11586</v>
          </cell>
        </row>
        <row r="22">
          <cell r="D22">
            <v>22345</v>
          </cell>
        </row>
        <row r="26">
          <cell r="D26">
            <v>16444</v>
          </cell>
        </row>
        <row r="30">
          <cell r="D30">
            <v>93624</v>
          </cell>
        </row>
        <row r="34">
          <cell r="D34">
            <v>7757</v>
          </cell>
        </row>
        <row r="38">
          <cell r="D38">
            <v>16669</v>
          </cell>
        </row>
        <row r="42">
          <cell r="D42">
            <v>45598</v>
          </cell>
        </row>
        <row r="46">
          <cell r="D46">
            <v>36041</v>
          </cell>
        </row>
        <row r="50">
          <cell r="D50">
            <v>12726</v>
          </cell>
        </row>
        <row r="54">
          <cell r="D54">
            <v>30196</v>
          </cell>
        </row>
        <row r="58">
          <cell r="D58">
            <v>49687</v>
          </cell>
        </row>
        <row r="62">
          <cell r="D62">
            <v>3931</v>
          </cell>
        </row>
        <row r="66">
          <cell r="D66">
            <v>8555</v>
          </cell>
        </row>
        <row r="70">
          <cell r="D70">
            <v>12888</v>
          </cell>
        </row>
        <row r="74">
          <cell r="D74">
            <v>2053</v>
          </cell>
        </row>
        <row r="78">
          <cell r="D78">
            <v>2741</v>
          </cell>
        </row>
        <row r="82">
          <cell r="D82">
            <v>12705</v>
          </cell>
        </row>
        <row r="86">
          <cell r="D86">
            <v>1701</v>
          </cell>
        </row>
        <row r="90">
          <cell r="D90">
            <v>6492</v>
          </cell>
        </row>
        <row r="94">
          <cell r="D94">
            <v>6853</v>
          </cell>
        </row>
      </sheetData>
      <sheetData sheetId="8">
        <row r="9">
          <cell r="D9">
            <v>8401</v>
          </cell>
        </row>
        <row r="13">
          <cell r="D13">
            <v>1885</v>
          </cell>
        </row>
        <row r="17">
          <cell r="D17">
            <v>39379</v>
          </cell>
        </row>
        <row r="21">
          <cell r="D21">
            <v>2335</v>
          </cell>
        </row>
        <row r="25">
          <cell r="D25">
            <v>55766</v>
          </cell>
        </row>
        <row r="29">
          <cell r="D29">
            <v>18915</v>
          </cell>
        </row>
        <row r="33">
          <cell r="D33">
            <v>8387</v>
          </cell>
        </row>
        <row r="37">
          <cell r="D37">
            <v>8659</v>
          </cell>
        </row>
        <row r="41">
          <cell r="D41">
            <v>5663</v>
          </cell>
        </row>
        <row r="45">
          <cell r="D45">
            <v>1128</v>
          </cell>
        </row>
        <row r="49">
          <cell r="D49">
            <v>1305</v>
          </cell>
        </row>
        <row r="53">
          <cell r="D53">
            <v>8580</v>
          </cell>
        </row>
        <row r="57">
          <cell r="D57">
            <v>5825</v>
          </cell>
        </row>
        <row r="61">
          <cell r="D61">
            <v>1393</v>
          </cell>
        </row>
        <row r="65">
          <cell r="D65">
            <v>631</v>
          </cell>
        </row>
        <row r="73">
          <cell r="D73">
            <v>2259</v>
          </cell>
        </row>
        <row r="77">
          <cell r="D77">
            <v>4456</v>
          </cell>
        </row>
        <row r="81">
          <cell r="D81">
            <v>699</v>
          </cell>
        </row>
        <row r="85">
          <cell r="D85">
            <v>1551</v>
          </cell>
        </row>
        <row r="89">
          <cell r="D89">
            <v>2702</v>
          </cell>
        </row>
        <row r="93">
          <cell r="D93">
            <v>9013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als"/>
      <sheetName val="SM WKST 2006"/>
      <sheetName val="2006SMATCHING"/>
      <sheetName val="2006SMATCHING WO Transfers"/>
      <sheetName val="FUND TRANSFERS"/>
      <sheetName val="LUNCHES SERVED StateMatch06"/>
      <sheetName val="LEA'S 7'04-6'05"/>
      <sheetName val="INDEPENDENTS 7'04-6'05"/>
      <sheetName val="RCCI'S 7'04-6'05"/>
      <sheetName val="SM Comp MEALS SERVED 98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5.7109375" style="3" customWidth="1"/>
    <col min="2" max="2" width="11.8515625" style="3" customWidth="1"/>
    <col min="3" max="3" width="8.421875" style="3" customWidth="1"/>
    <col min="4" max="5" width="9.140625" style="3" customWidth="1"/>
    <col min="6" max="6" width="9.28125" style="3" customWidth="1"/>
    <col min="7" max="7" width="27.00390625" style="3" customWidth="1"/>
    <col min="8" max="8" width="4.00390625" style="3" customWidth="1"/>
    <col min="9" max="9" width="12.28125" style="3" customWidth="1"/>
    <col min="10" max="10" width="2.7109375" style="3" customWidth="1"/>
    <col min="11" max="11" width="14.8515625" style="3" bestFit="1" customWidth="1"/>
    <col min="12" max="12" width="15.140625" style="3" bestFit="1" customWidth="1"/>
    <col min="13" max="13" width="12.28125" style="3" bestFit="1" customWidth="1"/>
    <col min="14" max="14" width="12.28125" style="24" bestFit="1" customWidth="1"/>
    <col min="15" max="15" width="16.00390625" style="3" bestFit="1" customWidth="1"/>
    <col min="16" max="16384" width="9.140625" style="3" customWidth="1"/>
  </cols>
  <sheetData>
    <row r="1" spans="1:12" ht="12.75">
      <c r="A1" s="1" t="s">
        <v>0</v>
      </c>
      <c r="B1" s="1"/>
      <c r="C1" s="1"/>
      <c r="D1" s="1"/>
      <c r="E1" s="2"/>
      <c r="F1" s="2"/>
      <c r="G1" s="1">
        <v>2014</v>
      </c>
      <c r="H1" s="2"/>
      <c r="I1" s="2"/>
      <c r="J1" s="2"/>
      <c r="K1" s="2"/>
      <c r="L1" s="2"/>
    </row>
    <row r="2" spans="1:12" ht="13.5" thickBot="1">
      <c r="A2" s="2"/>
      <c r="B2" s="2"/>
      <c r="C2" s="2"/>
      <c r="D2" s="2"/>
      <c r="E2" s="2"/>
      <c r="F2" s="2"/>
      <c r="G2" s="2"/>
      <c r="H2" s="4"/>
      <c r="I2" s="4"/>
      <c r="J2" s="2"/>
      <c r="K2" s="2"/>
      <c r="L2" s="2"/>
    </row>
    <row r="3" spans="1:12" ht="13.5" thickBot="1">
      <c r="A3" s="5"/>
      <c r="B3" s="6" t="s">
        <v>1</v>
      </c>
      <c r="C3" s="7"/>
      <c r="D3" s="8" t="s">
        <v>2</v>
      </c>
      <c r="E3" s="9"/>
      <c r="F3" s="9"/>
      <c r="G3" s="10"/>
      <c r="H3" s="7"/>
      <c r="I3" s="6" t="s">
        <v>3</v>
      </c>
      <c r="J3" s="7"/>
      <c r="K3" s="11" t="s">
        <v>4</v>
      </c>
      <c r="L3" s="12" t="s">
        <v>5</v>
      </c>
    </row>
    <row r="4" spans="1:12" ht="12.75">
      <c r="A4" s="13"/>
      <c r="B4" s="14"/>
      <c r="C4" s="15"/>
      <c r="D4" s="16"/>
      <c r="E4" s="15"/>
      <c r="F4" s="15"/>
      <c r="G4" s="15"/>
      <c r="H4" s="15"/>
      <c r="I4" s="14"/>
      <c r="L4" s="17"/>
    </row>
    <row r="5" spans="1:12" ht="12.75">
      <c r="A5" s="18">
        <v>1</v>
      </c>
      <c r="B5" s="19" t="s">
        <v>6</v>
      </c>
      <c r="D5" s="20" t="s">
        <v>7</v>
      </c>
      <c r="I5" s="21">
        <f>'[1]LEA''S 7''12-6''13 OK'!L9</f>
        <v>146655</v>
      </c>
      <c r="K5" s="22">
        <f>+'[1]OK SM WKST 2012'!G20</f>
        <v>0.047503185755049</v>
      </c>
      <c r="L5" s="23">
        <f>I5*K5</f>
        <v>6966.579706906711</v>
      </c>
    </row>
    <row r="6" spans="1:12" ht="12.75">
      <c r="A6" s="18">
        <f aca="true" t="shared" si="0" ref="A6:A40">A5+1</f>
        <v>2</v>
      </c>
      <c r="B6" s="18">
        <v>96190</v>
      </c>
      <c r="D6" s="20" t="s">
        <v>8</v>
      </c>
      <c r="I6" s="21">
        <f>'[1]LEA''S 7''12-6''13 OK'!L137</f>
        <v>309749</v>
      </c>
      <c r="K6" s="22">
        <f>+K5</f>
        <v>0.047503185755049</v>
      </c>
      <c r="L6" s="23">
        <f aca="true" t="shared" si="1" ref="L6:L40">I6*K6</f>
        <v>14714.064284440672</v>
      </c>
    </row>
    <row r="7" spans="1:12" ht="12.75">
      <c r="A7" s="18">
        <f t="shared" si="0"/>
        <v>3</v>
      </c>
      <c r="B7" s="19" t="s">
        <v>9</v>
      </c>
      <c r="D7" s="20" t="s">
        <v>10</v>
      </c>
      <c r="I7" s="21">
        <f>'[1]LEA''S 7''12-6''13 OK'!L13</f>
        <v>221848</v>
      </c>
      <c r="K7" s="22">
        <f>+K6</f>
        <v>0.047503185755049</v>
      </c>
      <c r="L7" s="23">
        <f t="shared" si="1"/>
        <v>10538.48675338611</v>
      </c>
    </row>
    <row r="8" spans="1:12" ht="12.75">
      <c r="A8" s="18">
        <f t="shared" si="0"/>
        <v>4</v>
      </c>
      <c r="B8" s="19" t="s">
        <v>11</v>
      </c>
      <c r="D8" s="20" t="s">
        <v>12</v>
      </c>
      <c r="I8" s="21">
        <f>'[1]LEA''S 7''12-6''13 OK'!L17</f>
        <v>535939</v>
      </c>
      <c r="K8" s="22">
        <f aca="true" t="shared" si="2" ref="K8:K40">+K7</f>
        <v>0.047503185755049</v>
      </c>
      <c r="L8" s="23">
        <f t="shared" si="1"/>
        <v>25458.809870375204</v>
      </c>
    </row>
    <row r="9" spans="1:12" ht="12.75">
      <c r="A9" s="18">
        <f t="shared" si="0"/>
        <v>5</v>
      </c>
      <c r="B9" s="18">
        <v>98190</v>
      </c>
      <c r="D9" s="20" t="s">
        <v>13</v>
      </c>
      <c r="I9" s="21">
        <f>'[1]LEA''S 7''12-6''13 OK'!L145</f>
        <v>223245</v>
      </c>
      <c r="K9" s="22">
        <f t="shared" si="2"/>
        <v>0.047503185755049</v>
      </c>
      <c r="L9" s="23">
        <f t="shared" si="1"/>
        <v>10604.848703885913</v>
      </c>
    </row>
    <row r="10" spans="1:12" ht="12.75">
      <c r="A10" s="18">
        <f t="shared" si="0"/>
        <v>6</v>
      </c>
      <c r="B10" s="19" t="s">
        <v>14</v>
      </c>
      <c r="D10" s="20" t="s">
        <v>15</v>
      </c>
      <c r="I10" s="21">
        <f>'[1]LEA''S 7''12-6''13 OK'!L21</f>
        <v>352302</v>
      </c>
      <c r="K10" s="22">
        <f t="shared" si="2"/>
        <v>0.047503185755049</v>
      </c>
      <c r="L10" s="23">
        <f t="shared" si="1"/>
        <v>16735.467347875274</v>
      </c>
    </row>
    <row r="11" spans="1:12" ht="12.75">
      <c r="A11" s="18">
        <f t="shared" si="0"/>
        <v>7</v>
      </c>
      <c r="B11" s="19" t="s">
        <v>16</v>
      </c>
      <c r="D11" s="20" t="s">
        <v>17</v>
      </c>
      <c r="I11" s="21">
        <f>'[1]LEA''S 7''12-6''13 OK'!L25</f>
        <v>775201</v>
      </c>
      <c r="K11" s="22">
        <f t="shared" si="2"/>
        <v>0.047503185755049</v>
      </c>
      <c r="L11" s="23">
        <f t="shared" si="1"/>
        <v>36824.51710049974</v>
      </c>
    </row>
    <row r="12" spans="1:12" ht="12.75">
      <c r="A12" s="18">
        <f t="shared" si="0"/>
        <v>8</v>
      </c>
      <c r="B12" s="19" t="s">
        <v>18</v>
      </c>
      <c r="D12" s="20" t="s">
        <v>19</v>
      </c>
      <c r="I12" s="21">
        <f>'[1]LEA''S 7''12-6''13 OK'!L29</f>
        <v>413681</v>
      </c>
      <c r="K12" s="22">
        <f t="shared" si="2"/>
        <v>0.047503185755049</v>
      </c>
      <c r="L12" s="23">
        <f t="shared" si="1"/>
        <v>19651.165386334425</v>
      </c>
    </row>
    <row r="13" spans="1:12" ht="12.75">
      <c r="A13" s="18">
        <f t="shared" si="0"/>
        <v>9</v>
      </c>
      <c r="B13" s="19" t="s">
        <v>20</v>
      </c>
      <c r="D13" s="20" t="s">
        <v>21</v>
      </c>
      <c r="I13" s="21">
        <f>'[1]LEA''S 7''12-6''13 OK'!L33</f>
        <v>120937</v>
      </c>
      <c r="K13" s="22">
        <f t="shared" si="2"/>
        <v>0.047503185755049</v>
      </c>
      <c r="L13" s="23">
        <f t="shared" si="1"/>
        <v>5744.892775658361</v>
      </c>
    </row>
    <row r="14" spans="1:12" ht="12.75">
      <c r="A14" s="18">
        <f t="shared" si="0"/>
        <v>10</v>
      </c>
      <c r="B14" s="18">
        <v>10190</v>
      </c>
      <c r="D14" s="20" t="s">
        <v>22</v>
      </c>
      <c r="I14" s="21">
        <f>'[1]LEA''S 7''12-6''13 OK'!L37</f>
        <v>478467</v>
      </c>
      <c r="K14" s="22">
        <f t="shared" si="2"/>
        <v>0.047503185755049</v>
      </c>
      <c r="L14" s="23">
        <f t="shared" si="1"/>
        <v>22728.706778661028</v>
      </c>
    </row>
    <row r="15" spans="1:12" ht="12.75">
      <c r="A15" s="18">
        <f t="shared" si="0"/>
        <v>11</v>
      </c>
      <c r="B15" s="18">
        <v>97190</v>
      </c>
      <c r="D15" s="20" t="s">
        <v>23</v>
      </c>
      <c r="I15" s="21">
        <f>+'[1]LEA''S 7''12-6''13 OK'!L141</f>
        <v>86534</v>
      </c>
      <c r="K15" s="22">
        <f t="shared" si="2"/>
        <v>0.047503185755049</v>
      </c>
      <c r="L15" s="23">
        <f t="shared" si="1"/>
        <v>4110.64067612741</v>
      </c>
    </row>
    <row r="16" spans="1:12" ht="12.75">
      <c r="A16" s="18">
        <f t="shared" si="0"/>
        <v>12</v>
      </c>
      <c r="B16" s="18">
        <v>12190</v>
      </c>
      <c r="D16" s="20" t="s">
        <v>24</v>
      </c>
      <c r="I16" s="21">
        <f>+'[1]LEA''S 7''12-6''13 OK'!L41</f>
        <v>20488</v>
      </c>
      <c r="K16" s="22">
        <f t="shared" si="2"/>
        <v>0.047503185755049</v>
      </c>
      <c r="L16" s="23">
        <f t="shared" si="1"/>
        <v>973.2452697494439</v>
      </c>
    </row>
    <row r="17" spans="1:12" ht="12.75">
      <c r="A17" s="18">
        <f t="shared" si="0"/>
        <v>13</v>
      </c>
      <c r="B17" s="18">
        <v>99190</v>
      </c>
      <c r="D17" s="20" t="s">
        <v>25</v>
      </c>
      <c r="I17" s="21">
        <f>'[1]LEA''S 7''12-6''13 OK'!L149</f>
        <v>62852</v>
      </c>
      <c r="K17" s="22">
        <f t="shared" si="2"/>
        <v>0.047503185755049</v>
      </c>
      <c r="L17" s="23">
        <f t="shared" si="1"/>
        <v>2985.67023107634</v>
      </c>
    </row>
    <row r="18" spans="1:12" ht="12.75">
      <c r="A18" s="18">
        <f t="shared" si="0"/>
        <v>14</v>
      </c>
      <c r="B18" s="18">
        <v>13190</v>
      </c>
      <c r="D18" s="20" t="s">
        <v>26</v>
      </c>
      <c r="I18" s="21">
        <f>'[1]LEA''S 7''12-6''13 OK'!L45</f>
        <v>38142</v>
      </c>
      <c r="K18" s="22">
        <f t="shared" si="2"/>
        <v>0.047503185755049</v>
      </c>
      <c r="L18" s="23">
        <f t="shared" si="1"/>
        <v>1811.866511069079</v>
      </c>
    </row>
    <row r="19" spans="1:12" ht="12.75">
      <c r="A19" s="18">
        <f t="shared" si="0"/>
        <v>15</v>
      </c>
      <c r="B19" s="18">
        <v>15190</v>
      </c>
      <c r="D19" s="20" t="s">
        <v>27</v>
      </c>
      <c r="I19" s="21">
        <f>'[1]LEA''S 7''12-6''13 OK'!L49</f>
        <v>36238</v>
      </c>
      <c r="K19" s="22">
        <f t="shared" si="2"/>
        <v>0.047503185755049</v>
      </c>
      <c r="L19" s="23">
        <f t="shared" si="1"/>
        <v>1721.4204453914656</v>
      </c>
    </row>
    <row r="20" spans="1:12" ht="12.75">
      <c r="A20" s="18">
        <f t="shared" si="0"/>
        <v>16</v>
      </c>
      <c r="B20" s="18">
        <v>16190</v>
      </c>
      <c r="D20" s="20" t="s">
        <v>28</v>
      </c>
      <c r="I20" s="21">
        <f>'[1]LEA''S 7''12-6''13 OK'!L53</f>
        <v>251058</v>
      </c>
      <c r="K20" s="22">
        <f t="shared" si="2"/>
        <v>0.047503185755049</v>
      </c>
      <c r="L20" s="23">
        <f t="shared" si="1"/>
        <v>11926.054809291092</v>
      </c>
    </row>
    <row r="21" spans="1:12" ht="12.75">
      <c r="A21" s="18">
        <f t="shared" si="0"/>
        <v>17</v>
      </c>
      <c r="B21" s="18">
        <v>17190</v>
      </c>
      <c r="D21" s="20" t="s">
        <v>29</v>
      </c>
      <c r="I21" s="21">
        <f>'[1]LEA''S 7''12-6''13 OK'!L57</f>
        <v>221152</v>
      </c>
      <c r="K21" s="22">
        <f t="shared" si="2"/>
        <v>0.047503185755049</v>
      </c>
      <c r="L21" s="23">
        <f t="shared" si="1"/>
        <v>10505.424536100596</v>
      </c>
    </row>
    <row r="22" spans="1:12" ht="12.75">
      <c r="A22" s="18">
        <f t="shared" si="0"/>
        <v>18</v>
      </c>
      <c r="B22" s="18">
        <v>18190</v>
      </c>
      <c r="D22" s="20" t="s">
        <v>30</v>
      </c>
      <c r="I22" s="21">
        <f>'[1]LEA''S 7''12-6''13 OK'!L61</f>
        <v>4446</v>
      </c>
      <c r="K22" s="22">
        <f t="shared" si="2"/>
        <v>0.047503185755049</v>
      </c>
      <c r="L22" s="23">
        <f t="shared" si="1"/>
        <v>211.19916386694786</v>
      </c>
    </row>
    <row r="23" spans="1:12" ht="12.75">
      <c r="A23" s="18">
        <f t="shared" si="0"/>
        <v>19</v>
      </c>
      <c r="B23" s="18">
        <v>19190</v>
      </c>
      <c r="D23" s="20" t="s">
        <v>31</v>
      </c>
      <c r="I23" s="21">
        <f>'[1]LEA''S 7''12-6''13 OK'!L65</f>
        <v>198706</v>
      </c>
      <c r="K23" s="22">
        <f t="shared" si="2"/>
        <v>0.047503185755049</v>
      </c>
      <c r="L23" s="23">
        <f t="shared" si="1"/>
        <v>9439.168028642767</v>
      </c>
    </row>
    <row r="24" spans="1:12" ht="12.75">
      <c r="A24" s="18">
        <f t="shared" si="0"/>
        <v>20</v>
      </c>
      <c r="B24" s="18">
        <v>20190</v>
      </c>
      <c r="D24" s="20" t="s">
        <v>32</v>
      </c>
      <c r="I24" s="21">
        <f>'[1]LEA''S 7''12-6''13 OK'!L69</f>
        <v>93383</v>
      </c>
      <c r="K24" s="22">
        <f t="shared" si="2"/>
        <v>0.047503185755049</v>
      </c>
      <c r="L24" s="23">
        <f t="shared" si="1"/>
        <v>4435.9899953637405</v>
      </c>
    </row>
    <row r="25" spans="1:12" ht="12.75">
      <c r="A25" s="18">
        <f t="shared" si="0"/>
        <v>21</v>
      </c>
      <c r="B25" s="18">
        <v>21190</v>
      </c>
      <c r="D25" s="20" t="s">
        <v>33</v>
      </c>
      <c r="I25" s="21">
        <f>'[1]LEA''S 7''12-6''13 OK'!L73</f>
        <v>199174</v>
      </c>
      <c r="K25" s="22">
        <f t="shared" si="2"/>
        <v>0.047503185755049</v>
      </c>
      <c r="L25" s="23">
        <f t="shared" si="1"/>
        <v>9461.399519576129</v>
      </c>
    </row>
    <row r="26" spans="1:12" ht="12.75">
      <c r="A26" s="18">
        <f t="shared" si="0"/>
        <v>22</v>
      </c>
      <c r="B26" s="18">
        <v>22190</v>
      </c>
      <c r="D26" s="20" t="s">
        <v>34</v>
      </c>
      <c r="I26" s="21">
        <f>'[1]LEA''S 7''12-6''13 OK'!L77</f>
        <v>7443</v>
      </c>
      <c r="K26" s="22">
        <f t="shared" si="2"/>
        <v>0.047503185755049</v>
      </c>
      <c r="L26" s="23">
        <f t="shared" si="1"/>
        <v>353.5662115748297</v>
      </c>
    </row>
    <row r="27" spans="1:12" ht="12.75">
      <c r="A27" s="18">
        <f t="shared" si="0"/>
        <v>23</v>
      </c>
      <c r="B27" s="18">
        <v>23190</v>
      </c>
      <c r="D27" s="20" t="s">
        <v>35</v>
      </c>
      <c r="I27" s="21">
        <f>'[1]LEA''S 7''12-6''13 OK'!L81</f>
        <v>195394</v>
      </c>
      <c r="K27" s="22">
        <f t="shared" si="2"/>
        <v>0.047503185755049</v>
      </c>
      <c r="L27" s="23">
        <f t="shared" si="1"/>
        <v>9281.837477422045</v>
      </c>
    </row>
    <row r="28" spans="1:12" ht="12.75">
      <c r="A28" s="18">
        <f t="shared" si="0"/>
        <v>24</v>
      </c>
      <c r="B28" s="18">
        <v>24190</v>
      </c>
      <c r="D28" s="20" t="s">
        <v>36</v>
      </c>
      <c r="I28" s="21">
        <f>'[1]LEA''S 7''12-6''13 OK'!L85</f>
        <v>291552</v>
      </c>
      <c r="K28" s="22">
        <f t="shared" si="2"/>
        <v>0.047503185755049</v>
      </c>
      <c r="L28" s="23">
        <f t="shared" si="1"/>
        <v>13849.648813256046</v>
      </c>
    </row>
    <row r="29" spans="1:12" ht="12.75">
      <c r="A29" s="18">
        <f t="shared" si="0"/>
        <v>25</v>
      </c>
      <c r="B29" s="18">
        <v>25190</v>
      </c>
      <c r="D29" s="20" t="s">
        <v>37</v>
      </c>
      <c r="I29" s="21">
        <f>'[1]LEA''S 7''12-6''13 OK'!L89</f>
        <v>121745</v>
      </c>
      <c r="K29" s="22">
        <f t="shared" si="2"/>
        <v>0.047503185755049</v>
      </c>
      <c r="L29" s="23">
        <f t="shared" si="1"/>
        <v>5783.27534974844</v>
      </c>
    </row>
    <row r="30" spans="1:12" ht="12.75">
      <c r="A30" s="18">
        <f t="shared" si="0"/>
        <v>26</v>
      </c>
      <c r="B30" s="18">
        <v>26190</v>
      </c>
      <c r="D30" s="20" t="s">
        <v>38</v>
      </c>
      <c r="I30" s="21">
        <f>'[1]LEA''S 7''12-6''13 OK'!L93</f>
        <v>1118445</v>
      </c>
      <c r="K30" s="22">
        <f t="shared" si="2"/>
        <v>0.047503185755049</v>
      </c>
      <c r="L30" s="23">
        <f t="shared" si="1"/>
        <v>53129.70059180578</v>
      </c>
    </row>
    <row r="31" spans="1:12" ht="12.75">
      <c r="A31" s="18">
        <f t="shared" si="0"/>
        <v>27</v>
      </c>
      <c r="B31" s="18">
        <v>27190</v>
      </c>
      <c r="D31" s="20" t="s">
        <v>39</v>
      </c>
      <c r="I31" s="21">
        <f>'[1]LEA''S 7''12-6''13 OK'!L97</f>
        <v>135235</v>
      </c>
      <c r="K31" s="22">
        <f t="shared" si="2"/>
        <v>0.047503185755049</v>
      </c>
      <c r="L31" s="23">
        <f t="shared" si="1"/>
        <v>6424.093325584051</v>
      </c>
    </row>
    <row r="32" spans="1:12" ht="12.75">
      <c r="A32" s="18">
        <f t="shared" si="0"/>
        <v>28</v>
      </c>
      <c r="B32" s="18">
        <v>28190</v>
      </c>
      <c r="D32" s="20" t="s">
        <v>40</v>
      </c>
      <c r="I32" s="21">
        <f>'[1]LEA''S 7''12-6''13 OK'!L101</f>
        <v>3435124</v>
      </c>
      <c r="K32" s="22">
        <f t="shared" si="2"/>
        <v>0.047503185755049</v>
      </c>
      <c r="L32" s="23">
        <f t="shared" si="1"/>
        <v>163179.33346362694</v>
      </c>
    </row>
    <row r="33" spans="1:12" ht="12.75">
      <c r="A33" s="18">
        <f t="shared" si="0"/>
        <v>29</v>
      </c>
      <c r="B33" s="18">
        <v>30190</v>
      </c>
      <c r="D33" s="20" t="s">
        <v>41</v>
      </c>
      <c r="I33" s="21">
        <f>'[1]LEA''S 7''12-6''13 OK'!L105</f>
        <v>94694</v>
      </c>
      <c r="K33" s="22">
        <f t="shared" si="2"/>
        <v>0.047503185755049</v>
      </c>
      <c r="L33" s="23">
        <f t="shared" si="1"/>
        <v>4498.26667188861</v>
      </c>
    </row>
    <row r="34" spans="1:12" ht="12.75">
      <c r="A34" s="18">
        <f t="shared" si="0"/>
        <v>30</v>
      </c>
      <c r="B34" s="18">
        <v>31190</v>
      </c>
      <c r="D34" s="20" t="s">
        <v>42</v>
      </c>
      <c r="I34" s="21">
        <f>'[1]LEA''S 7''12-6''13 OK'!L109</f>
        <v>158208</v>
      </c>
      <c r="K34" s="22">
        <f t="shared" si="2"/>
        <v>0.047503185755049</v>
      </c>
      <c r="L34" s="23">
        <f t="shared" si="1"/>
        <v>7515.384011934792</v>
      </c>
    </row>
    <row r="35" spans="1:12" ht="12.75">
      <c r="A35" s="18">
        <f t="shared" si="0"/>
        <v>31</v>
      </c>
      <c r="B35" s="18">
        <v>32190</v>
      </c>
      <c r="D35" s="20" t="s">
        <v>43</v>
      </c>
      <c r="I35" s="21">
        <f>'[1]LEA''S 7''12-6''13 OK'!L113</f>
        <v>196329</v>
      </c>
      <c r="K35" s="22">
        <f t="shared" si="2"/>
        <v>0.047503185755049</v>
      </c>
      <c r="L35" s="23">
        <f t="shared" si="1"/>
        <v>9326.252956103015</v>
      </c>
    </row>
    <row r="36" spans="1:12" ht="12.75">
      <c r="A36" s="18">
        <f t="shared" si="0"/>
        <v>32</v>
      </c>
      <c r="B36" s="18">
        <v>33190</v>
      </c>
      <c r="D36" s="20" t="s">
        <v>44</v>
      </c>
      <c r="I36" s="21">
        <f>'[1]LEA''S 7''12-6''13 OK'!L117</f>
        <v>137300</v>
      </c>
      <c r="K36" s="22">
        <f t="shared" si="2"/>
        <v>0.047503185755049</v>
      </c>
      <c r="L36" s="23">
        <f t="shared" si="1"/>
        <v>6522.187404168228</v>
      </c>
    </row>
    <row r="37" spans="1:12" ht="12.75">
      <c r="A37" s="18">
        <f t="shared" si="0"/>
        <v>33</v>
      </c>
      <c r="B37" s="18">
        <v>35190</v>
      </c>
      <c r="D37" s="20" t="s">
        <v>45</v>
      </c>
      <c r="I37" s="21">
        <f>'[1]LEA''S 7''12-6''13 OK'!L121</f>
        <v>584440</v>
      </c>
      <c r="K37" s="22">
        <f t="shared" si="2"/>
        <v>0.047503185755049</v>
      </c>
      <c r="L37" s="23">
        <f t="shared" si="1"/>
        <v>27762.761882680836</v>
      </c>
    </row>
    <row r="38" spans="1:12" ht="12.75">
      <c r="A38" s="18">
        <f t="shared" si="0"/>
        <v>34</v>
      </c>
      <c r="B38" s="18">
        <v>36190</v>
      </c>
      <c r="D38" s="20" t="s">
        <v>46</v>
      </c>
      <c r="I38" s="21">
        <f>'[1]LEA''S 7''12-6''13 OK'!L125</f>
        <v>236436</v>
      </c>
      <c r="K38" s="22">
        <f t="shared" si="2"/>
        <v>0.047503185755049</v>
      </c>
      <c r="L38" s="23">
        <f t="shared" si="1"/>
        <v>11231.463227180766</v>
      </c>
    </row>
    <row r="39" spans="1:12" ht="12.75">
      <c r="A39" s="18">
        <f t="shared" si="0"/>
        <v>35</v>
      </c>
      <c r="B39" s="18">
        <v>38190</v>
      </c>
      <c r="D39" s="20" t="s">
        <v>47</v>
      </c>
      <c r="I39" s="21">
        <f>'[1]LEA''S 7''12-6''13 OK'!L129</f>
        <v>323252</v>
      </c>
      <c r="K39" s="22">
        <f t="shared" si="2"/>
        <v>0.047503185755049</v>
      </c>
      <c r="L39" s="23">
        <f t="shared" si="1"/>
        <v>15355.4998016911</v>
      </c>
    </row>
    <row r="40" spans="1:14" ht="13.5" thickBot="1">
      <c r="A40" s="18">
        <f t="shared" si="0"/>
        <v>36</v>
      </c>
      <c r="B40" s="18">
        <v>39190</v>
      </c>
      <c r="D40" s="20" t="s">
        <v>48</v>
      </c>
      <c r="I40" s="21">
        <f>'[1]LEA''S 7''12-6''13 OK'!L133</f>
        <v>636139</v>
      </c>
      <c r="K40" s="22">
        <f t="shared" si="2"/>
        <v>0.047503185755049</v>
      </c>
      <c r="L40" s="25">
        <f t="shared" si="1"/>
        <v>30218.629083031115</v>
      </c>
      <c r="N40" s="26"/>
    </row>
    <row r="41" spans="7:15" ht="13.5" thickBot="1">
      <c r="G41" s="27" t="s">
        <v>49</v>
      </c>
      <c r="H41" s="28">
        <f>A40</f>
        <v>36</v>
      </c>
      <c r="I41" s="29">
        <f>SUM(I5:I40)</f>
        <v>12461933</v>
      </c>
      <c r="L41" s="30">
        <f>SUM(L5:L40)</f>
        <v>591981.5181659751</v>
      </c>
      <c r="M41" s="31"/>
      <c r="O41" s="32"/>
    </row>
    <row r="42" spans="1:7" ht="13.5" thickBot="1">
      <c r="A42" s="17" t="s">
        <v>0</v>
      </c>
      <c r="B42" s="17"/>
      <c r="C42" s="17"/>
      <c r="D42" s="17"/>
      <c r="G42" s="3">
        <v>2013</v>
      </c>
    </row>
    <row r="43" spans="1:12" ht="13.5" thickBot="1">
      <c r="A43" s="5"/>
      <c r="B43" s="6" t="s">
        <v>1</v>
      </c>
      <c r="C43" s="7"/>
      <c r="D43" s="8" t="s">
        <v>2</v>
      </c>
      <c r="E43" s="9"/>
      <c r="F43" s="9"/>
      <c r="G43" s="10"/>
      <c r="H43" s="7"/>
      <c r="I43" s="6" t="s">
        <v>3</v>
      </c>
      <c r="J43" s="7"/>
      <c r="K43" s="11" t="s">
        <v>4</v>
      </c>
      <c r="L43" s="12" t="s">
        <v>5</v>
      </c>
    </row>
    <row r="44" spans="1:12" ht="12.75">
      <c r="A44" s="3">
        <f>+A40+1</f>
        <v>37</v>
      </c>
      <c r="B44" s="3">
        <v>4205</v>
      </c>
      <c r="D44" s="15" t="s">
        <v>51</v>
      </c>
      <c r="E44" s="33"/>
      <c r="F44" s="15"/>
      <c r="G44" s="15"/>
      <c r="H44" s="15"/>
      <c r="I44" s="34">
        <f>'[1]INDEPEND 7'12-6'13ok'!D10</f>
        <v>11857</v>
      </c>
      <c r="K44" s="22">
        <f>+K40</f>
        <v>0.047503185755049</v>
      </c>
      <c r="L44" s="23">
        <f>I44*K44</f>
        <v>563.2452734976159</v>
      </c>
    </row>
    <row r="45" spans="1:15" ht="12.75">
      <c r="A45" s="3">
        <f>+A44+1</f>
        <v>38</v>
      </c>
      <c r="B45" s="19" t="s">
        <v>52</v>
      </c>
      <c r="D45" s="20" t="s">
        <v>53</v>
      </c>
      <c r="H45" s="15"/>
      <c r="I45" s="21">
        <f>+'[1]INDEPEND 7'12-6'13ok'!D14</f>
        <v>9725</v>
      </c>
      <c r="K45" s="22">
        <f>+K44</f>
        <v>0.047503185755049</v>
      </c>
      <c r="L45" s="23">
        <f>I45*K45</f>
        <v>461.9684814678515</v>
      </c>
      <c r="O45" s="32"/>
    </row>
    <row r="46" spans="1:12" ht="12.75">
      <c r="A46" s="3">
        <f>+A45+1</f>
        <v>39</v>
      </c>
      <c r="B46" s="19">
        <v>10802</v>
      </c>
      <c r="D46" s="20" t="s">
        <v>54</v>
      </c>
      <c r="H46" s="15"/>
      <c r="I46" s="21">
        <f>+'[1]INDEPEND 7'12-6'13ok'!D18</f>
        <v>11586</v>
      </c>
      <c r="K46" s="22">
        <f>+K45</f>
        <v>0.047503185755049</v>
      </c>
      <c r="L46" s="23">
        <f aca="true" t="shared" si="3" ref="L46:L65">I46*K46</f>
        <v>550.3719101579977</v>
      </c>
    </row>
    <row r="47" spans="1:12" ht="12.75">
      <c r="A47" s="3">
        <f>+A46+1</f>
        <v>40</v>
      </c>
      <c r="B47" s="18">
        <v>10804</v>
      </c>
      <c r="D47" s="20" t="s">
        <v>55</v>
      </c>
      <c r="I47" s="21">
        <f>+'[1]INDEPEND 7'12-6'13ok'!D22</f>
        <v>22345</v>
      </c>
      <c r="K47" s="22">
        <f aca="true" t="shared" si="4" ref="K47:K65">+K46</f>
        <v>0.047503185755049</v>
      </c>
      <c r="L47" s="23">
        <f t="shared" si="3"/>
        <v>1061.4586856965698</v>
      </c>
    </row>
    <row r="48" spans="1:12" ht="12.75">
      <c r="A48" s="3">
        <f aca="true" t="shared" si="5" ref="A48:A65">+A47+1</f>
        <v>41</v>
      </c>
      <c r="B48" s="18">
        <v>16221</v>
      </c>
      <c r="D48" s="20" t="s">
        <v>56</v>
      </c>
      <c r="I48" s="21">
        <f>'[1]INDEPEND 7'12-6'13ok'!D26</f>
        <v>16444</v>
      </c>
      <c r="K48" s="22">
        <f t="shared" si="4"/>
        <v>0.047503185755049</v>
      </c>
      <c r="L48" s="23">
        <f t="shared" si="3"/>
        <v>781.1423865560257</v>
      </c>
    </row>
    <row r="49" spans="1:14" ht="12.75">
      <c r="A49" s="3">
        <f t="shared" si="5"/>
        <v>42</v>
      </c>
      <c r="B49" s="84">
        <v>17701</v>
      </c>
      <c r="C49" s="76"/>
      <c r="D49" s="82" t="s">
        <v>57</v>
      </c>
      <c r="E49" s="76"/>
      <c r="F49" s="76"/>
      <c r="G49" s="76"/>
      <c r="H49" s="76"/>
      <c r="I49" s="83">
        <f>+'[1]INDEPEND 7'12-6'13ok'!D30</f>
        <v>93624</v>
      </c>
      <c r="J49" s="76"/>
      <c r="K49" s="78">
        <f t="shared" si="4"/>
        <v>0.047503185755049</v>
      </c>
      <c r="L49" s="79">
        <f>I49*K49</f>
        <v>4447.438263130707</v>
      </c>
      <c r="M49" s="36"/>
      <c r="N49" s="37"/>
    </row>
    <row r="50" spans="1:14" ht="12.75">
      <c r="A50" s="3">
        <f t="shared" si="5"/>
        <v>43</v>
      </c>
      <c r="B50" s="18">
        <v>19801</v>
      </c>
      <c r="D50" s="20" t="s">
        <v>58</v>
      </c>
      <c r="I50" s="21">
        <f>'[1]INDEPEND 7'12-6'13ok'!D34</f>
        <v>7757</v>
      </c>
      <c r="K50" s="22">
        <f t="shared" si="4"/>
        <v>0.047503185755049</v>
      </c>
      <c r="L50" s="23">
        <f>I50*K50</f>
        <v>368.4822119019151</v>
      </c>
      <c r="M50" s="36"/>
      <c r="N50" s="37"/>
    </row>
    <row r="51" spans="1:12" ht="12.75">
      <c r="A51" s="3">
        <f t="shared" si="5"/>
        <v>44</v>
      </c>
      <c r="B51" s="18">
        <v>26602</v>
      </c>
      <c r="D51" s="20" t="s">
        <v>59</v>
      </c>
      <c r="I51" s="21">
        <f>'[1]INDEPEND 7'12-6'13ok'!D38</f>
        <v>16669</v>
      </c>
      <c r="K51" s="22">
        <f t="shared" si="4"/>
        <v>0.047503185755049</v>
      </c>
      <c r="L51" s="23">
        <f>I51*K51</f>
        <v>791.8306033509118</v>
      </c>
    </row>
    <row r="52" spans="1:12" ht="12.75">
      <c r="A52" s="3">
        <f t="shared" si="5"/>
        <v>45</v>
      </c>
      <c r="B52" s="18">
        <v>26808</v>
      </c>
      <c r="D52" s="20" t="s">
        <v>60</v>
      </c>
      <c r="I52" s="21">
        <f>+'[1]INDEPEND 7'12-6'13ok'!D42</f>
        <v>45598</v>
      </c>
      <c r="K52" s="22">
        <f t="shared" si="4"/>
        <v>0.047503185755049</v>
      </c>
      <c r="L52" s="23">
        <f t="shared" si="3"/>
        <v>2166.050264058724</v>
      </c>
    </row>
    <row r="53" spans="1:12" ht="12.75">
      <c r="A53" s="3">
        <f t="shared" si="5"/>
        <v>46</v>
      </c>
      <c r="B53" s="18">
        <v>28217</v>
      </c>
      <c r="D53" s="20" t="s">
        <v>61</v>
      </c>
      <c r="I53" s="21">
        <f>+'[1]INDEPEND 7'12-6'13ok'!D46</f>
        <v>36041</v>
      </c>
      <c r="K53" s="22">
        <f t="shared" si="4"/>
        <v>0.047503185755049</v>
      </c>
      <c r="L53" s="23">
        <f t="shared" si="3"/>
        <v>1712.0623177977209</v>
      </c>
    </row>
    <row r="54" spans="1:12" ht="12.75">
      <c r="A54" s="3">
        <f t="shared" si="5"/>
        <v>47</v>
      </c>
      <c r="B54" s="18">
        <v>28356</v>
      </c>
      <c r="D54" s="20" t="s">
        <v>62</v>
      </c>
      <c r="I54" s="21">
        <f>+'[1]INDEPEND 7'12-6'13ok'!D50</f>
        <v>12726</v>
      </c>
      <c r="K54" s="22">
        <f>+K52</f>
        <v>0.047503185755049</v>
      </c>
      <c r="L54" s="23">
        <f t="shared" si="3"/>
        <v>604.5255419187536</v>
      </c>
    </row>
    <row r="55" spans="1:12" ht="12.75">
      <c r="A55" s="3">
        <f t="shared" si="5"/>
        <v>48</v>
      </c>
      <c r="B55" s="18">
        <v>28505</v>
      </c>
      <c r="D55" s="20" t="s">
        <v>63</v>
      </c>
      <c r="I55" s="21">
        <f>+'[1]INDEPEND 7'12-6'13ok'!D54</f>
        <v>30196</v>
      </c>
      <c r="K55" s="22">
        <f t="shared" si="4"/>
        <v>0.047503185755049</v>
      </c>
      <c r="L55" s="23">
        <f t="shared" si="3"/>
        <v>1434.4061970594596</v>
      </c>
    </row>
    <row r="56" spans="1:12" ht="12.75">
      <c r="A56" s="3">
        <f t="shared" si="5"/>
        <v>49</v>
      </c>
      <c r="B56" s="18">
        <v>28703</v>
      </c>
      <c r="D56" s="20" t="s">
        <v>64</v>
      </c>
      <c r="I56" s="21">
        <f>+'[1]INDEPEND 7'12-6'13ok'!D58</f>
        <v>49687</v>
      </c>
      <c r="K56" s="22">
        <f t="shared" si="4"/>
        <v>0.047503185755049</v>
      </c>
      <c r="L56" s="23">
        <f>I56*K56-0.01</f>
        <v>2360.2807906111193</v>
      </c>
    </row>
    <row r="57" spans="1:12" ht="12.75">
      <c r="A57" s="3">
        <f t="shared" si="5"/>
        <v>50</v>
      </c>
      <c r="B57" s="18">
        <v>28816</v>
      </c>
      <c r="D57" s="20" t="s">
        <v>65</v>
      </c>
      <c r="I57" s="21">
        <f>+'[1]INDEPEND 7'12-6'13ok'!D62</f>
        <v>3931</v>
      </c>
      <c r="K57" s="22">
        <f t="shared" si="4"/>
        <v>0.047503185755049</v>
      </c>
      <c r="L57" s="23">
        <f t="shared" si="3"/>
        <v>186.73502320309763</v>
      </c>
    </row>
    <row r="58" spans="1:12" ht="12.75">
      <c r="A58" s="3">
        <f t="shared" si="5"/>
        <v>51</v>
      </c>
      <c r="B58" s="18">
        <v>28823</v>
      </c>
      <c r="D58" s="20" t="s">
        <v>66</v>
      </c>
      <c r="I58" s="21">
        <f>+'[1]INDEPEND 7'12-6'13ok'!D66</f>
        <v>8555</v>
      </c>
      <c r="K58" s="22">
        <f t="shared" si="4"/>
        <v>0.047503185755049</v>
      </c>
      <c r="L58" s="23">
        <f t="shared" si="3"/>
        <v>406.38975413444416</v>
      </c>
    </row>
    <row r="59" spans="1:12" ht="12.75">
      <c r="A59" s="3">
        <f t="shared" si="5"/>
        <v>52</v>
      </c>
      <c r="B59" s="38">
        <v>35839</v>
      </c>
      <c r="C59" s="38"/>
      <c r="D59" s="39" t="s">
        <v>67</v>
      </c>
      <c r="I59" s="21">
        <f>+'[1]INDEPEND 7'12-6'13ok'!D78</f>
        <v>2741</v>
      </c>
      <c r="K59" s="22">
        <f t="shared" si="4"/>
        <v>0.047503185755049</v>
      </c>
      <c r="L59" s="23">
        <f t="shared" si="3"/>
        <v>130.20623215458932</v>
      </c>
    </row>
    <row r="60" spans="1:12" ht="12.75">
      <c r="A60" s="3">
        <f t="shared" si="5"/>
        <v>53</v>
      </c>
      <c r="B60" s="18">
        <v>32601</v>
      </c>
      <c r="D60" s="20" t="s">
        <v>68</v>
      </c>
      <c r="I60" s="21">
        <f>+'[1]INDEPEND 7'12-6'13ok'!D70</f>
        <v>12888</v>
      </c>
      <c r="K60" s="22">
        <f t="shared" si="4"/>
        <v>0.047503185755049</v>
      </c>
      <c r="L60" s="23">
        <f t="shared" si="3"/>
        <v>612.2210580110715</v>
      </c>
    </row>
    <row r="61" spans="1:12" ht="12.75">
      <c r="A61" s="3">
        <f t="shared" si="5"/>
        <v>54</v>
      </c>
      <c r="B61" s="18">
        <v>35141</v>
      </c>
      <c r="D61" s="20" t="s">
        <v>69</v>
      </c>
      <c r="I61" s="21">
        <f>+'[1]INDEPEND 7'12-6'13ok'!D74</f>
        <v>2053</v>
      </c>
      <c r="K61" s="22">
        <f t="shared" si="4"/>
        <v>0.047503185755049</v>
      </c>
      <c r="L61" s="23">
        <f t="shared" si="3"/>
        <v>97.52404035511559</v>
      </c>
    </row>
    <row r="62" spans="1:12" ht="12.75">
      <c r="A62" s="3">
        <f t="shared" si="5"/>
        <v>55</v>
      </c>
      <c r="B62" s="18">
        <v>39601</v>
      </c>
      <c r="D62" s="20" t="s">
        <v>70</v>
      </c>
      <c r="I62" s="21">
        <f>+'[1]INDEPEND 7'12-6'13ok'!D82</f>
        <v>12705</v>
      </c>
      <c r="K62" s="22">
        <f t="shared" si="4"/>
        <v>0.047503185755049</v>
      </c>
      <c r="L62" s="23">
        <f t="shared" si="3"/>
        <v>603.5279750178976</v>
      </c>
    </row>
    <row r="63" spans="1:12" ht="12.75">
      <c r="A63" s="3">
        <f t="shared" si="5"/>
        <v>56</v>
      </c>
      <c r="B63" s="18">
        <v>39804</v>
      </c>
      <c r="D63" s="20" t="s">
        <v>71</v>
      </c>
      <c r="I63" s="21">
        <f>+'[1]INDEPEND 7'12-6'13ok'!D86</f>
        <v>1701</v>
      </c>
      <c r="K63" s="22">
        <f t="shared" si="4"/>
        <v>0.047503185755049</v>
      </c>
      <c r="L63" s="23">
        <f t="shared" si="3"/>
        <v>80.80291896933835</v>
      </c>
    </row>
    <row r="64" spans="1:14" ht="12.75">
      <c r="A64" s="3">
        <f t="shared" si="5"/>
        <v>57</v>
      </c>
      <c r="B64" s="18">
        <v>96201</v>
      </c>
      <c r="D64" s="20" t="s">
        <v>72</v>
      </c>
      <c r="I64" s="21">
        <f>+'[1]INDEPEND 7'12-6'13ok'!D90</f>
        <v>6492</v>
      </c>
      <c r="K64" s="22">
        <f t="shared" si="4"/>
        <v>0.047503185755049</v>
      </c>
      <c r="L64" s="40">
        <f t="shared" si="3"/>
        <v>308.3906819217781</v>
      </c>
      <c r="N64" s="26"/>
    </row>
    <row r="65" spans="1:14" ht="13.5" thickBot="1">
      <c r="A65" s="3">
        <f t="shared" si="5"/>
        <v>58</v>
      </c>
      <c r="B65" s="18">
        <v>97601</v>
      </c>
      <c r="D65" s="20" t="s">
        <v>73</v>
      </c>
      <c r="I65" s="21">
        <f>'[1]INDEPEND 7'12-6'13ok'!D94</f>
        <v>6853</v>
      </c>
      <c r="K65" s="22">
        <f t="shared" si="4"/>
        <v>0.047503185755049</v>
      </c>
      <c r="L65" s="25">
        <f t="shared" si="3"/>
        <v>325.5393319793508</v>
      </c>
      <c r="N65" s="26"/>
    </row>
    <row r="66" spans="1:13" ht="13.5" thickBot="1">
      <c r="A66" s="18"/>
      <c r="G66" s="27" t="s">
        <v>49</v>
      </c>
      <c r="H66" s="41">
        <v>22</v>
      </c>
      <c r="I66" s="42">
        <f>SUM(I44:I65)</f>
        <v>422174</v>
      </c>
      <c r="J66" s="43"/>
      <c r="K66" s="3" t="s">
        <v>50</v>
      </c>
      <c r="L66" s="30">
        <f>SUM(L44:L65)+0.01</f>
        <v>20054.609942952055</v>
      </c>
      <c r="M66" s="31"/>
    </row>
    <row r="67" spans="1:14" ht="12.75">
      <c r="A67" s="18"/>
      <c r="G67" s="44"/>
      <c r="H67" s="45"/>
      <c r="I67" s="46"/>
      <c r="N67" s="47"/>
    </row>
    <row r="68" spans="1:14" ht="13.5" thickBot="1">
      <c r="A68" s="3" t="s">
        <v>0</v>
      </c>
      <c r="G68" s="3">
        <v>2013</v>
      </c>
      <c r="I68" s="46"/>
      <c r="N68" s="47"/>
    </row>
    <row r="69" spans="1:12" ht="13.5" thickBot="1">
      <c r="A69" s="5"/>
      <c r="B69" s="6" t="s">
        <v>1</v>
      </c>
      <c r="C69" s="7"/>
      <c r="D69" s="8" t="s">
        <v>2</v>
      </c>
      <c r="E69" s="9"/>
      <c r="F69" s="9"/>
      <c r="G69" s="10"/>
      <c r="H69" s="7"/>
      <c r="I69" s="6" t="s">
        <v>3</v>
      </c>
      <c r="J69" s="7"/>
      <c r="K69" s="11" t="s">
        <v>4</v>
      </c>
      <c r="L69" s="12" t="s">
        <v>5</v>
      </c>
    </row>
    <row r="70" spans="1:12" ht="12.75">
      <c r="A70" s="3">
        <f>+A65+1</f>
        <v>59</v>
      </c>
      <c r="B70" s="19" t="s">
        <v>74</v>
      </c>
      <c r="D70" s="20" t="s">
        <v>75</v>
      </c>
      <c r="I70" s="21">
        <f>+'[1]RCCI''s 7''12-6''13 OK'!D9</f>
        <v>8401</v>
      </c>
      <c r="K70" s="22">
        <f>+K65</f>
        <v>0.047503185755049</v>
      </c>
      <c r="L70" s="23">
        <f>+I70*K70</f>
        <v>399.0742635281666</v>
      </c>
    </row>
    <row r="71" spans="1:12" ht="12.75">
      <c r="A71" s="3">
        <f>+A70+1</f>
        <v>60</v>
      </c>
      <c r="B71" s="19" t="s">
        <v>76</v>
      </c>
      <c r="D71" s="20" t="s">
        <v>77</v>
      </c>
      <c r="I71" s="21">
        <f>+'[1]RCCI''s 7''12-6''13 OK'!D13</f>
        <v>1885</v>
      </c>
      <c r="K71" s="22">
        <f>+K70</f>
        <v>0.047503185755049</v>
      </c>
      <c r="L71" s="23">
        <f aca="true" t="shared" si="6" ref="L71:L90">+I71*K71</f>
        <v>89.54350514826736</v>
      </c>
    </row>
    <row r="72" spans="1:14" s="76" customFormat="1" ht="12.75">
      <c r="A72" s="76">
        <f>+A71+1</f>
        <v>61</v>
      </c>
      <c r="B72" s="81" t="s">
        <v>78</v>
      </c>
      <c r="D72" s="82" t="s">
        <v>79</v>
      </c>
      <c r="I72" s="83">
        <f>+'[1]RCCI''s 7''12-6''13 OK'!D17</f>
        <v>39379</v>
      </c>
      <c r="J72" s="77"/>
      <c r="K72" s="78">
        <f aca="true" t="shared" si="7" ref="K72:K90">+K71</f>
        <v>0.047503185755049</v>
      </c>
      <c r="L72" s="79">
        <f t="shared" si="6"/>
        <v>1870.6279518480744</v>
      </c>
      <c r="M72" s="77"/>
      <c r="N72" s="80"/>
    </row>
    <row r="73" spans="1:15" ht="12.75">
      <c r="A73" s="3">
        <f>+A72+1</f>
        <v>62</v>
      </c>
      <c r="B73" s="18">
        <v>7805</v>
      </c>
      <c r="D73" s="20" t="s">
        <v>80</v>
      </c>
      <c r="I73" s="21">
        <f>+'[1]RCCI''s 7''12-6''13 OK'!D21</f>
        <v>2335</v>
      </c>
      <c r="K73" s="22">
        <f t="shared" si="7"/>
        <v>0.047503185755049</v>
      </c>
      <c r="L73" s="23">
        <f t="shared" si="6"/>
        <v>110.9199387380394</v>
      </c>
      <c r="O73" s="32"/>
    </row>
    <row r="74" spans="1:15" ht="12.75">
      <c r="A74" s="3">
        <f aca="true" t="shared" si="8" ref="A74:A90">+A73+1</f>
        <v>63</v>
      </c>
      <c r="B74" s="18">
        <v>10804</v>
      </c>
      <c r="D74" s="20" t="s">
        <v>81</v>
      </c>
      <c r="I74" s="21">
        <f>'[1]RCCI''s 7''12-6''13 OK'!D25</f>
        <v>55766</v>
      </c>
      <c r="K74" s="22">
        <f t="shared" si="7"/>
        <v>0.047503185755049</v>
      </c>
      <c r="L74" s="23">
        <f t="shared" si="6"/>
        <v>2649.0626568160624</v>
      </c>
      <c r="O74" s="48"/>
    </row>
    <row r="75" spans="1:12" ht="12.75">
      <c r="A75" s="3">
        <f t="shared" si="8"/>
        <v>64</v>
      </c>
      <c r="B75" s="18">
        <v>13801</v>
      </c>
      <c r="D75" s="20" t="s">
        <v>82</v>
      </c>
      <c r="I75" s="21">
        <f>+'[1]RCCI''s 7''12-6''13 OK'!D29</f>
        <v>18915</v>
      </c>
      <c r="K75" s="22">
        <f t="shared" si="7"/>
        <v>0.047503185755049</v>
      </c>
      <c r="L75" s="23">
        <f t="shared" si="6"/>
        <v>898.5227585567518</v>
      </c>
    </row>
    <row r="76" spans="1:12" ht="12.75">
      <c r="A76" s="3">
        <f t="shared" si="8"/>
        <v>65</v>
      </c>
      <c r="B76" s="18">
        <v>20801</v>
      </c>
      <c r="D76" s="20" t="s">
        <v>83</v>
      </c>
      <c r="I76" s="21">
        <f>+'[1]RCCI''s 7''12-6''13 OK'!D33</f>
        <v>8387</v>
      </c>
      <c r="K76" s="22">
        <f t="shared" si="7"/>
        <v>0.047503185755049</v>
      </c>
      <c r="L76" s="23">
        <f t="shared" si="6"/>
        <v>398.40921892759593</v>
      </c>
    </row>
    <row r="77" spans="1:14" ht="12.75">
      <c r="A77" s="3">
        <f t="shared" si="8"/>
        <v>66</v>
      </c>
      <c r="B77" s="18">
        <v>24805</v>
      </c>
      <c r="D77" s="20" t="s">
        <v>84</v>
      </c>
      <c r="I77" s="21">
        <f>+'[1]RCCI''s 7''12-6''13 OK'!D37</f>
        <v>8659</v>
      </c>
      <c r="K77" s="22">
        <f t="shared" si="7"/>
        <v>0.047503185755049</v>
      </c>
      <c r="L77" s="23">
        <f t="shared" si="6"/>
        <v>411.3300854529693</v>
      </c>
      <c r="N77" s="49"/>
    </row>
    <row r="78" spans="1:14" ht="12.75">
      <c r="A78" s="3">
        <f t="shared" si="8"/>
        <v>67</v>
      </c>
      <c r="B78" s="18">
        <v>26835</v>
      </c>
      <c r="D78" s="20" t="s">
        <v>85</v>
      </c>
      <c r="I78" s="21">
        <f>+'[1]RCCI''s 7''12-6''13 OK'!D41</f>
        <v>5663</v>
      </c>
      <c r="K78" s="22">
        <f t="shared" si="7"/>
        <v>0.047503185755049</v>
      </c>
      <c r="L78" s="23">
        <f t="shared" si="6"/>
        <v>269.01054093084247</v>
      </c>
      <c r="N78" s="49"/>
    </row>
    <row r="79" spans="1:14" ht="12.75">
      <c r="A79" s="3">
        <f t="shared" si="8"/>
        <v>68</v>
      </c>
      <c r="B79" s="18">
        <v>26802</v>
      </c>
      <c r="D79" s="20" t="s">
        <v>86</v>
      </c>
      <c r="I79" s="21">
        <f>+'[1]RCCI''s 7''12-6''13 OK'!D45</f>
        <v>1128</v>
      </c>
      <c r="K79" s="22">
        <f t="shared" si="7"/>
        <v>0.047503185755049</v>
      </c>
      <c r="L79" s="23">
        <f t="shared" si="6"/>
        <v>53.58359353169527</v>
      </c>
      <c r="N79" s="49"/>
    </row>
    <row r="80" spans="1:14" ht="12.75">
      <c r="A80" s="3">
        <f t="shared" si="8"/>
        <v>69</v>
      </c>
      <c r="B80" s="18">
        <v>26804</v>
      </c>
      <c r="D80" s="20" t="s">
        <v>87</v>
      </c>
      <c r="I80" s="21">
        <f>+'[1]RCCI''s 7''12-6''13 OK'!D49</f>
        <v>1305</v>
      </c>
      <c r="K80" s="22">
        <f t="shared" si="7"/>
        <v>0.047503185755049</v>
      </c>
      <c r="L80" s="23">
        <f t="shared" si="6"/>
        <v>61.991657410338945</v>
      </c>
      <c r="N80" s="49"/>
    </row>
    <row r="81" spans="1:12" ht="12.75">
      <c r="A81" s="3">
        <f t="shared" si="8"/>
        <v>70</v>
      </c>
      <c r="B81" s="18">
        <v>27801</v>
      </c>
      <c r="D81" s="20" t="s">
        <v>88</v>
      </c>
      <c r="I81" s="50">
        <f>+'[1]RCCI''s 7''12-6''13 OK'!D53</f>
        <v>8580</v>
      </c>
      <c r="K81" s="22">
        <f t="shared" si="7"/>
        <v>0.047503185755049</v>
      </c>
      <c r="L81" s="23">
        <f t="shared" si="6"/>
        <v>407.5773337783204</v>
      </c>
    </row>
    <row r="82" spans="1:12" ht="12.75">
      <c r="A82" s="3">
        <f t="shared" si="8"/>
        <v>71</v>
      </c>
      <c r="B82" s="18">
        <v>28816</v>
      </c>
      <c r="D82" s="20" t="s">
        <v>65</v>
      </c>
      <c r="I82" s="21">
        <f>+'[1]RCCI''s 7''12-6''13 OK'!D57</f>
        <v>5825</v>
      </c>
      <c r="K82" s="22">
        <f t="shared" si="7"/>
        <v>0.047503185755049</v>
      </c>
      <c r="L82" s="23">
        <f t="shared" si="6"/>
        <v>276.70605702316044</v>
      </c>
    </row>
    <row r="83" spans="1:12" ht="12.75">
      <c r="A83" s="3">
        <f t="shared" si="8"/>
        <v>72</v>
      </c>
      <c r="B83" s="18">
        <v>28819</v>
      </c>
      <c r="D83" s="20" t="s">
        <v>89</v>
      </c>
      <c r="I83" s="21">
        <f>+'[1]RCCI''s 7''12-6''13 OK'!D61</f>
        <v>1393</v>
      </c>
      <c r="K83" s="22">
        <f t="shared" si="7"/>
        <v>0.047503185755049</v>
      </c>
      <c r="L83" s="23">
        <f t="shared" si="6"/>
        <v>66.17193775678325</v>
      </c>
    </row>
    <row r="84" spans="1:12" ht="12.75">
      <c r="A84" s="3">
        <f t="shared" si="8"/>
        <v>73</v>
      </c>
      <c r="B84" s="18">
        <v>28821</v>
      </c>
      <c r="D84" s="20" t="s">
        <v>90</v>
      </c>
      <c r="I84" s="21">
        <f>+'[1]RCCI''s 7''12-6''13 OK'!D65</f>
        <v>631</v>
      </c>
      <c r="K84" s="22">
        <f t="shared" si="7"/>
        <v>0.047503185755049</v>
      </c>
      <c r="L84" s="23">
        <f t="shared" si="6"/>
        <v>29.97451021143592</v>
      </c>
    </row>
    <row r="85" spans="1:12" ht="12.75">
      <c r="A85" s="3">
        <f t="shared" si="8"/>
        <v>74</v>
      </c>
      <c r="B85" s="18">
        <v>28824</v>
      </c>
      <c r="D85" s="20" t="s">
        <v>91</v>
      </c>
      <c r="I85" s="21">
        <f>+'[1]RCCI''s 7''12-6''13 OK'!D73</f>
        <v>2259</v>
      </c>
      <c r="K85" s="22">
        <f t="shared" si="7"/>
        <v>0.047503185755049</v>
      </c>
      <c r="L85" s="23">
        <f t="shared" si="6"/>
        <v>107.30969662065569</v>
      </c>
    </row>
    <row r="86" spans="1:12" ht="12.75">
      <c r="A86" s="3">
        <f t="shared" si="8"/>
        <v>75</v>
      </c>
      <c r="B86" s="51">
        <v>28864</v>
      </c>
      <c r="C86" s="52"/>
      <c r="D86" s="13" t="s">
        <v>92</v>
      </c>
      <c r="E86" s="20"/>
      <c r="I86" s="21">
        <f>+'[1]RCCI''s 7''12-6''13 OK'!D77</f>
        <v>4456</v>
      </c>
      <c r="K86" s="22">
        <f t="shared" si="7"/>
        <v>0.047503185755049</v>
      </c>
      <c r="L86" s="23">
        <f t="shared" si="6"/>
        <v>211.67419572449833</v>
      </c>
    </row>
    <row r="87" spans="1:12" ht="12.75">
      <c r="A87" s="3">
        <f t="shared" si="8"/>
        <v>76</v>
      </c>
      <c r="B87" s="53">
        <v>35801</v>
      </c>
      <c r="C87" s="52"/>
      <c r="D87" s="54" t="s">
        <v>93</v>
      </c>
      <c r="E87" s="20"/>
      <c r="I87" s="21">
        <f>+'[1]RCCI''s 7''12-6''13 OK'!D81</f>
        <v>699</v>
      </c>
      <c r="K87" s="22">
        <f t="shared" si="7"/>
        <v>0.047503185755049</v>
      </c>
      <c r="L87" s="23">
        <f t="shared" si="6"/>
        <v>33.20472684277925</v>
      </c>
    </row>
    <row r="88" spans="1:12" ht="12.75">
      <c r="A88" s="3">
        <f t="shared" si="8"/>
        <v>77</v>
      </c>
      <c r="B88" s="18">
        <v>39802</v>
      </c>
      <c r="D88" s="20" t="s">
        <v>94</v>
      </c>
      <c r="I88" s="21">
        <f>+'[1]RCCI''s 7''12-6''13 OK'!D85</f>
        <v>1551</v>
      </c>
      <c r="K88" s="22">
        <f t="shared" si="7"/>
        <v>0.047503185755049</v>
      </c>
      <c r="L88" s="23">
        <f t="shared" si="6"/>
        <v>73.67744110608099</v>
      </c>
    </row>
    <row r="89" spans="1:12" ht="12.75">
      <c r="A89" s="3">
        <f t="shared" si="8"/>
        <v>78</v>
      </c>
      <c r="B89" s="55">
        <v>70801</v>
      </c>
      <c r="C89" s="56"/>
      <c r="D89" s="20" t="s">
        <v>95</v>
      </c>
      <c r="I89" s="21">
        <f>+'[1]RCCI''s 7''12-6''13 OK'!D89</f>
        <v>2702</v>
      </c>
      <c r="K89" s="22">
        <f t="shared" si="7"/>
        <v>0.047503185755049</v>
      </c>
      <c r="L89" s="23">
        <f t="shared" si="6"/>
        <v>128.3536079101424</v>
      </c>
    </row>
    <row r="90" spans="1:12" ht="13.5" thickBot="1">
      <c r="A90" s="3">
        <f t="shared" si="8"/>
        <v>79</v>
      </c>
      <c r="B90" s="18">
        <v>96801</v>
      </c>
      <c r="D90" s="20" t="s">
        <v>96</v>
      </c>
      <c r="I90" s="21">
        <f>+'[1]RCCI''s 7''12-6''13 OK'!D93</f>
        <v>9013</v>
      </c>
      <c r="K90" s="22">
        <f t="shared" si="7"/>
        <v>0.047503185755049</v>
      </c>
      <c r="L90" s="25">
        <f t="shared" si="6"/>
        <v>428.14621321025663</v>
      </c>
    </row>
    <row r="91" spans="7:13" ht="13.5" thickBot="1">
      <c r="G91" s="27" t="s">
        <v>49</v>
      </c>
      <c r="H91" s="28">
        <f>COUNT(A70:A90)</f>
        <v>21</v>
      </c>
      <c r="I91" s="29">
        <f>SUM(I70:I90)</f>
        <v>188932</v>
      </c>
      <c r="L91" s="35">
        <f>SUM(L70:L90)</f>
        <v>8974.871891072919</v>
      </c>
      <c r="M91" s="31"/>
    </row>
    <row r="92" spans="8:10" ht="13.5" thickBot="1">
      <c r="H92" s="57"/>
      <c r="I92" s="58"/>
      <c r="J92" s="32"/>
    </row>
    <row r="93" spans="8:13" ht="14.25" thickBot="1">
      <c r="H93" s="59" t="s">
        <v>97</v>
      </c>
      <c r="I93" s="60">
        <f>+I41+I66+I91</f>
        <v>13073039</v>
      </c>
      <c r="J93" s="32"/>
      <c r="L93" s="61">
        <f>+L41+L66+L91</f>
        <v>621011.0000000001</v>
      </c>
      <c r="M93" s="62"/>
    </row>
    <row r="94" spans="8:13" ht="12.75">
      <c r="H94" s="59"/>
      <c r="I94" s="60"/>
      <c r="J94" s="32"/>
      <c r="L94" s="63"/>
      <c r="M94" s="64"/>
    </row>
    <row r="95" spans="8:12" ht="13.5" thickBot="1">
      <c r="H95" s="65"/>
      <c r="I95" s="66"/>
      <c r="J95" s="32"/>
      <c r="L95" s="67"/>
    </row>
    <row r="96" spans="6:12" ht="14.25" thickBot="1">
      <c r="F96" s="68" t="s">
        <v>98</v>
      </c>
      <c r="G96" s="69"/>
      <c r="H96" s="70">
        <f>H41+H66+H91</f>
        <v>79</v>
      </c>
      <c r="I96" s="71">
        <f>I41+I66+I91</f>
        <v>13073039</v>
      </c>
      <c r="L96" s="72">
        <f>+L93</f>
        <v>621011.0000000001</v>
      </c>
    </row>
    <row r="97" spans="9:12" ht="12.75">
      <c r="I97" s="73"/>
      <c r="L97" s="64"/>
    </row>
    <row r="98" spans="4:12" ht="12.75">
      <c r="D98" s="74"/>
      <c r="E98" s="74"/>
      <c r="F98" s="74"/>
      <c r="G98" s="74"/>
      <c r="H98" s="74"/>
      <c r="L98" s="67"/>
    </row>
    <row r="99" spans="4:12" ht="12.75">
      <c r="D99" s="15"/>
      <c r="E99" s="33"/>
      <c r="F99" s="15"/>
      <c r="G99" s="15"/>
      <c r="H99" s="15"/>
      <c r="L99" s="17"/>
    </row>
    <row r="100" spans="4:8" ht="12.75">
      <c r="D100" s="75"/>
      <c r="E100" s="33"/>
      <c r="F100" s="15"/>
      <c r="G100" s="15"/>
      <c r="H100" s="15"/>
    </row>
  </sheetData>
  <sheetProtection password="DC6B" sheet="1"/>
  <mergeCells count="5">
    <mergeCell ref="D3:G3"/>
    <mergeCell ref="D43:G43"/>
    <mergeCell ref="D69:G69"/>
    <mergeCell ref="F96:G96"/>
    <mergeCell ref="D98:H98"/>
  </mergeCells>
  <printOptions gridLines="1"/>
  <pageMargins left="0.75" right="0.75" top="1" bottom="1" header="0.5" footer="0.5"/>
  <pageSetup horizontalDpi="600" verticalDpi="600" orientation="landscape" scale="80" r:id="rId1"/>
  <headerFooter alignWithMargins="0">
    <oddFooter>&amp;CPage &amp;P of &amp;N</oddFooter>
  </headerFooter>
  <rowBreaks count="2" manualBreakCount="2">
    <brk id="41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Capece, Leslie</cp:lastModifiedBy>
  <dcterms:created xsi:type="dcterms:W3CDTF">2015-06-03T16:41:18Z</dcterms:created>
  <dcterms:modified xsi:type="dcterms:W3CDTF">2015-06-03T16:43:26Z</dcterms:modified>
  <cp:category/>
  <cp:version/>
  <cp:contentType/>
  <cp:contentStatus/>
</cp:coreProperties>
</file>