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568" activeTab="0"/>
  </bookViews>
  <sheets>
    <sheet name="October 2016" sheetId="1" r:id="rId1"/>
  </sheets>
  <definedNames/>
  <calcPr fullCalcOnLoad="1"/>
</workbook>
</file>

<file path=xl/sharedStrings.xml><?xml version="1.0" encoding="utf-8"?>
<sst xmlns="http://schemas.openxmlformats.org/spreadsheetml/2006/main" count="1721" uniqueCount="532">
  <si>
    <t>01</t>
  </si>
  <si>
    <t>Barrington</t>
  </si>
  <si>
    <t>Primrose Hill School</t>
  </si>
  <si>
    <t>PK</t>
  </si>
  <si>
    <t>03</t>
  </si>
  <si>
    <t>Nayatt School</t>
  </si>
  <si>
    <t>Hampden Meadows School</t>
  </si>
  <si>
    <t>04</t>
  </si>
  <si>
    <t>05</t>
  </si>
  <si>
    <t>Barrington High School</t>
  </si>
  <si>
    <t>09</t>
  </si>
  <si>
    <t>12</t>
  </si>
  <si>
    <t>Barrington Middle School</t>
  </si>
  <si>
    <t>06</t>
  </si>
  <si>
    <t>08</t>
  </si>
  <si>
    <t>Sowams Elementary School</t>
  </si>
  <si>
    <t>KF</t>
  </si>
  <si>
    <t xml:space="preserve">Burrillville            </t>
  </si>
  <si>
    <t>Burrillville Middle School</t>
  </si>
  <si>
    <t>Steere Farm Elementary School</t>
  </si>
  <si>
    <t>02</t>
  </si>
  <si>
    <t xml:space="preserve">William L. Callahan School                        </t>
  </si>
  <si>
    <t>Austin T. Levy School</t>
  </si>
  <si>
    <t>Burrillville High School</t>
  </si>
  <si>
    <t xml:space="preserve">Central Falls           </t>
  </si>
  <si>
    <t>Ella Risk School</t>
  </si>
  <si>
    <t>Capt. G. Harold Hunt School</t>
  </si>
  <si>
    <t>Veterans Memorial Elementary</t>
  </si>
  <si>
    <t>Central Falls Senior High School</t>
  </si>
  <si>
    <t>Dr. Earl F. Calcutt Middle School</t>
  </si>
  <si>
    <t>Margaret I. Robertson School</t>
  </si>
  <si>
    <t>59</t>
  </si>
  <si>
    <t>The Learning Community Charter School</t>
  </si>
  <si>
    <t>46</t>
  </si>
  <si>
    <t>Segue Institute for Learning</t>
  </si>
  <si>
    <t>42</t>
  </si>
  <si>
    <t xml:space="preserve">Coventry                </t>
  </si>
  <si>
    <t>Alan Shawn Feinstein Middle School Of Coventry</t>
  </si>
  <si>
    <t>Western Coventry School</t>
  </si>
  <si>
    <t>Hopkins Hill School</t>
  </si>
  <si>
    <t>Tiogue School</t>
  </si>
  <si>
    <t>Blackrock School</t>
  </si>
  <si>
    <t>Coventry High School</t>
  </si>
  <si>
    <t>Washington Oak School</t>
  </si>
  <si>
    <t>07</t>
  </si>
  <si>
    <t xml:space="preserve">Cranston                </t>
  </si>
  <si>
    <t>Oak Lawn School</t>
  </si>
  <si>
    <t>Cranston Early Learning Center</t>
  </si>
  <si>
    <t>PF</t>
  </si>
  <si>
    <t>Daniel D. Waterman School</t>
  </si>
  <si>
    <t>Chester W. Barrows School</t>
  </si>
  <si>
    <t>Cranston High School East</t>
  </si>
  <si>
    <t>Hugh B. Bain Middle School</t>
  </si>
  <si>
    <t>William R. Dutemple School</t>
  </si>
  <si>
    <t xml:space="preserve">Edward S. Rhodes School                           </t>
  </si>
  <si>
    <t>Eden Park School</t>
  </si>
  <si>
    <t>Gladstone Street School</t>
  </si>
  <si>
    <t>Stadium School</t>
  </si>
  <si>
    <t>Woodridge School</t>
  </si>
  <si>
    <t xml:space="preserve">Garden City School                                </t>
  </si>
  <si>
    <t>Park View Middle School</t>
  </si>
  <si>
    <t>George J. Peters School</t>
  </si>
  <si>
    <t>Arlington School</t>
  </si>
  <si>
    <t xml:space="preserve">Cranston High School West                         </t>
  </si>
  <si>
    <t xml:space="preserve">Stone Hill School                                 </t>
  </si>
  <si>
    <t>Glen Hills School</t>
  </si>
  <si>
    <t xml:space="preserve">Western Hills Middle School                       </t>
  </si>
  <si>
    <t>Edgewood Highland School</t>
  </si>
  <si>
    <t>NEL/CPS Construction Career Academy</t>
  </si>
  <si>
    <t>Orchard Farms Elementary School</t>
  </si>
  <si>
    <t>Hope Highlands Middle School</t>
  </si>
  <si>
    <t xml:space="preserve">Cumberland              </t>
  </si>
  <si>
    <t>B.F. Norton Elementary School</t>
  </si>
  <si>
    <t>KG</t>
  </si>
  <si>
    <t>Garvin Memorial School</t>
  </si>
  <si>
    <t>Community School</t>
  </si>
  <si>
    <t>John J. McLaughlin Cumberland Hill School</t>
  </si>
  <si>
    <t>Ashton School</t>
  </si>
  <si>
    <t>Cumberland High School</t>
  </si>
  <si>
    <t>Joseph L. McCourt Middle School</t>
  </si>
  <si>
    <t>North Cumberland Middle School</t>
  </si>
  <si>
    <t>Cumberland Preschool Center</t>
  </si>
  <si>
    <t>47</t>
  </si>
  <si>
    <t>Democracy Prep Blackstone Valley Academy</t>
  </si>
  <si>
    <t>Blackstone Valley Prep Elementary School</t>
  </si>
  <si>
    <t>Blackstone Valley Prep Middle School</t>
  </si>
  <si>
    <t>Blackstone Valley Prep Elementary 2 School</t>
  </si>
  <si>
    <t>Blackstone Valley Prep High School</t>
  </si>
  <si>
    <t>11</t>
  </si>
  <si>
    <t>Blackstone Valley Prep Elementary 3 School</t>
  </si>
  <si>
    <t>Blackstone Valley Prep Middle School 2</t>
  </si>
  <si>
    <t xml:space="preserve">East Greenwich          </t>
  </si>
  <si>
    <t>James H. Eldredge El. School</t>
  </si>
  <si>
    <t>Archie R. Cole Middle School</t>
  </si>
  <si>
    <t>Frenchtown School</t>
  </si>
  <si>
    <t>East Greenwich High School</t>
  </si>
  <si>
    <t>Meadowbrook Farms School</t>
  </si>
  <si>
    <t>George Hanaford School</t>
  </si>
  <si>
    <t>10</t>
  </si>
  <si>
    <t xml:space="preserve">East Providence         </t>
  </si>
  <si>
    <t>Edward R. Martin Middle School</t>
  </si>
  <si>
    <t>James R. D. Oldham School</t>
  </si>
  <si>
    <t>East Providence High School</t>
  </si>
  <si>
    <t>Kent Heights School</t>
  </si>
  <si>
    <t>Alice M. Waddington School</t>
  </si>
  <si>
    <t>Agnes B. Hennessey School</t>
  </si>
  <si>
    <t>Emma G. Whiteknact School</t>
  </si>
  <si>
    <t>Riverside Middle School</t>
  </si>
  <si>
    <t>Silver Spring School</t>
  </si>
  <si>
    <t>Orlo Avenue School</t>
  </si>
  <si>
    <t>Myron J. Francis Elementary School</t>
  </si>
  <si>
    <t xml:space="preserve">Foster                  </t>
  </si>
  <si>
    <t>Captain Isaac Paine Elementary School</t>
  </si>
  <si>
    <t>13</t>
  </si>
  <si>
    <t xml:space="preserve">Glocester               </t>
  </si>
  <si>
    <t>Fogarty Memorial School</t>
  </si>
  <si>
    <t>West Glocester Elementary</t>
  </si>
  <si>
    <t>15</t>
  </si>
  <si>
    <t xml:space="preserve">Jamestown               </t>
  </si>
  <si>
    <t>Jamestown School-Lawn</t>
  </si>
  <si>
    <t>Jamestown School-Melrose</t>
  </si>
  <si>
    <t>16</t>
  </si>
  <si>
    <t xml:space="preserve">Johnston                </t>
  </si>
  <si>
    <t>Thornton School</t>
  </si>
  <si>
    <t>Brown Avenue School</t>
  </si>
  <si>
    <t>Sarah Dyer Barnes School</t>
  </si>
  <si>
    <t>Winsor Hill School</t>
  </si>
  <si>
    <t>Graniteville School</t>
  </si>
  <si>
    <t>Nicholas A. Ferri Middle School</t>
  </si>
  <si>
    <t>Johnston Senior High School</t>
  </si>
  <si>
    <t>Early Childhood Center</t>
  </si>
  <si>
    <t>17</t>
  </si>
  <si>
    <t xml:space="preserve">Lincoln                 </t>
  </si>
  <si>
    <t>Lonsdale Elementary School</t>
  </si>
  <si>
    <t>Lincoln Central Elementary School</t>
  </si>
  <si>
    <t>Lincoln Senior High School</t>
  </si>
  <si>
    <t>Saylesville Elementary School</t>
  </si>
  <si>
    <t>Northern Lincoln Elementary School</t>
  </si>
  <si>
    <t>Lincoln Middle School</t>
  </si>
  <si>
    <t>40</t>
  </si>
  <si>
    <t>Davies Career &amp; Tech</t>
  </si>
  <si>
    <t>Wm. M. Davies Jr. Career-Technical  High School</t>
  </si>
  <si>
    <t>18</t>
  </si>
  <si>
    <t xml:space="preserve">Little Compton          </t>
  </si>
  <si>
    <t>Wilbur and McMahon Schools</t>
  </si>
  <si>
    <t>19</t>
  </si>
  <si>
    <t xml:space="preserve">Middletown              </t>
  </si>
  <si>
    <t>Aquidneck School</t>
  </si>
  <si>
    <t>Forest Avenue School</t>
  </si>
  <si>
    <t>Middletown High School</t>
  </si>
  <si>
    <t>Joseph H. Gaudet School</t>
  </si>
  <si>
    <t>Joseph H. Gaudet Learning Academy</t>
  </si>
  <si>
    <t>20</t>
  </si>
  <si>
    <t xml:space="preserve">Narragansett            </t>
  </si>
  <si>
    <t>Narragansett Elementary School</t>
  </si>
  <si>
    <t>Narragansett Pier School</t>
  </si>
  <si>
    <t>Narragansett High School</t>
  </si>
  <si>
    <t>21</t>
  </si>
  <si>
    <t xml:space="preserve">Newport                 </t>
  </si>
  <si>
    <t>Frank E. Thompson Middle School</t>
  </si>
  <si>
    <t>Claiborne Pell Elementary School</t>
  </si>
  <si>
    <t>Rogers High School</t>
  </si>
  <si>
    <t>22</t>
  </si>
  <si>
    <t xml:space="preserve">New Shoreham            </t>
  </si>
  <si>
    <t>Block Island School</t>
  </si>
  <si>
    <t>23</t>
  </si>
  <si>
    <t xml:space="preserve">North Kingstown         </t>
  </si>
  <si>
    <t>Wickford Middle School</t>
  </si>
  <si>
    <t>North Kingstown Senior High School</t>
  </si>
  <si>
    <t>Fishing Cove Elementary School</t>
  </si>
  <si>
    <t>Forest Park Elementary School</t>
  </si>
  <si>
    <t>Hamilton Elementary School</t>
  </si>
  <si>
    <t>Davisville Middle School</t>
  </si>
  <si>
    <t>Suzanne M. Henseler Quidnessett Elementary School</t>
  </si>
  <si>
    <t>Stony Lane Elementary School</t>
  </si>
  <si>
    <t>24</t>
  </si>
  <si>
    <t xml:space="preserve">North Providence        </t>
  </si>
  <si>
    <t>Marieville Elementary School</t>
  </si>
  <si>
    <t>North Providence High School</t>
  </si>
  <si>
    <t>Stephen Olney School</t>
  </si>
  <si>
    <t>James L. McGuire School</t>
  </si>
  <si>
    <t>Dr. Joseph A Whelan Elementary School</t>
  </si>
  <si>
    <t>Centredale School</t>
  </si>
  <si>
    <t>Greystone School</t>
  </si>
  <si>
    <t>Dr. Edward A. Ricci Middle School</t>
  </si>
  <si>
    <t>Birchwood Middle School</t>
  </si>
  <si>
    <t>25</t>
  </si>
  <si>
    <t>North Smithfield</t>
  </si>
  <si>
    <t>Dr. Harry L. Halliwell Memorial School</t>
  </si>
  <si>
    <t>North Smithfield High School</t>
  </si>
  <si>
    <t>North Smithfield Middle School</t>
  </si>
  <si>
    <t>North Smithfield Elementary School</t>
  </si>
  <si>
    <t>26</t>
  </si>
  <si>
    <t xml:space="preserve">Pawtucket               </t>
  </si>
  <si>
    <t>Joseph Jenks Middle School</t>
  </si>
  <si>
    <t>William E Tolman Senior High School</t>
  </si>
  <si>
    <t>Samuel Slater Middle School</t>
  </si>
  <si>
    <t>Lyman B. Goff Middle School</t>
  </si>
  <si>
    <t xml:space="preserve">Jacqueline M. Walsh School for the Performing and </t>
  </si>
  <si>
    <t>Potter-Burns School</t>
  </si>
  <si>
    <t>Nathanael Greene School</t>
  </si>
  <si>
    <t>Fallon Memorial School</t>
  </si>
  <si>
    <t>Flora S. Curtis Memorial School</t>
  </si>
  <si>
    <t xml:space="preserve">Curvin-McCabe School                              </t>
  </si>
  <si>
    <t>Charles E. Shea High School</t>
  </si>
  <si>
    <t>Henry J. Winters School</t>
  </si>
  <si>
    <t>Elizabeth Baldwin School</t>
  </si>
  <si>
    <t>M. Virginia Cunningham School</t>
  </si>
  <si>
    <t>Agnes E. Little School</t>
  </si>
  <si>
    <t>Francis J. Varieur School</t>
  </si>
  <si>
    <t>53</t>
  </si>
  <si>
    <t>International Charter</t>
  </si>
  <si>
    <t>International Charter School</t>
  </si>
  <si>
    <t>54</t>
  </si>
  <si>
    <t>Blackstone Academy</t>
  </si>
  <si>
    <t>Blackstone Academy Charter School</t>
  </si>
  <si>
    <t>27</t>
  </si>
  <si>
    <t xml:space="preserve">Portsmouth              </t>
  </si>
  <si>
    <t>Howard Hathaway School</t>
  </si>
  <si>
    <t>Portsmouth High School</t>
  </si>
  <si>
    <t>Melville Elementary School</t>
  </si>
  <si>
    <t>Portsmouth Middle School</t>
  </si>
  <si>
    <t>28</t>
  </si>
  <si>
    <t>Providence</t>
  </si>
  <si>
    <t>Leviton Dual Language School</t>
  </si>
  <si>
    <t>Frank D. Spaziano Elementary School Annex</t>
  </si>
  <si>
    <t>Dr. Jorge Alvarez High School</t>
  </si>
  <si>
    <t>Asa Messer Elementary School</t>
  </si>
  <si>
    <t>Alan Shawn Feinstein Elementary at Broad Street</t>
  </si>
  <si>
    <t>Alfred Lima, Sr. Elementary School</t>
  </si>
  <si>
    <t>Charles N. Fortes Elementary School</t>
  </si>
  <si>
    <t>Webster Avenue School</t>
  </si>
  <si>
    <t>Veazie Street School</t>
  </si>
  <si>
    <t>Frank D. Spaziano Elementary School</t>
  </si>
  <si>
    <t>George J. West Elementary School</t>
  </si>
  <si>
    <t>Esek Hopkins Middle School</t>
  </si>
  <si>
    <t>Robert F. Kennedy Elementary School</t>
  </si>
  <si>
    <t>Central High School</t>
  </si>
  <si>
    <t>Carl G. Lauro Elementary School</t>
  </si>
  <si>
    <t>Reservoir Avenue School</t>
  </si>
  <si>
    <t>Nathan Bishop Middle School</t>
  </si>
  <si>
    <t>Gilbert Stuart Middle School</t>
  </si>
  <si>
    <t>Nathanael Greene Middle School</t>
  </si>
  <si>
    <t>Roger Williams Middle School</t>
  </si>
  <si>
    <t>Hope High School</t>
  </si>
  <si>
    <t>Mount Pleasant High School</t>
  </si>
  <si>
    <t>Vartan Gregorian Elementary School</t>
  </si>
  <si>
    <t>William D'Abate Elementary School</t>
  </si>
  <si>
    <t>Robert L Bailey IV, Elementary School</t>
  </si>
  <si>
    <t>Lillian Feinstein Elementary, Sackett Street</t>
  </si>
  <si>
    <t>Mary E. Fogarty Elementary School</t>
  </si>
  <si>
    <t>Harry Kizirian Elementary School</t>
  </si>
  <si>
    <t>The Sgt. Cornel Young, Jr &amp; Charlotte Woods Elemen</t>
  </si>
  <si>
    <t>Dr. Martin Luther King, Jr. Elementary School</t>
  </si>
  <si>
    <t>Classical High School</t>
  </si>
  <si>
    <t>Pleasant View School</t>
  </si>
  <si>
    <t>Times2 Academy</t>
  </si>
  <si>
    <t>Academy for Career Exploration (ACES)</t>
  </si>
  <si>
    <t>Anthony Carnevale Elementary School</t>
  </si>
  <si>
    <t>Governor Christopher DelSesto Middle School</t>
  </si>
  <si>
    <t>E-Cubed Academy</t>
  </si>
  <si>
    <t>Providence Career and Technical Academy</t>
  </si>
  <si>
    <t>West Broadway Middle School</t>
  </si>
  <si>
    <t>360 High School</t>
  </si>
  <si>
    <t>Evolutions High School</t>
  </si>
  <si>
    <t>49</t>
  </si>
  <si>
    <t>UCAP Collaborative</t>
  </si>
  <si>
    <t>Urban Collaborative Accelerated Program</t>
  </si>
  <si>
    <t>48</t>
  </si>
  <si>
    <t>Highlander Charter School</t>
  </si>
  <si>
    <t>51</t>
  </si>
  <si>
    <t>Paul Cuffee Charter School</t>
  </si>
  <si>
    <t>61</t>
  </si>
  <si>
    <t>Trinity Academy for the Performing Arts</t>
  </si>
  <si>
    <t>63</t>
  </si>
  <si>
    <t>RI Nurses Institute Middle College Charter High Sc</t>
  </si>
  <si>
    <t>64</t>
  </si>
  <si>
    <t>Village Green Virtual Charter School</t>
  </si>
  <si>
    <t>41</t>
  </si>
  <si>
    <t>Achievement First Providence Mayoral Academy</t>
  </si>
  <si>
    <t>43</t>
  </si>
  <si>
    <t>SouthSide Elementary Charter School</t>
  </si>
  <si>
    <t>68</t>
  </si>
  <si>
    <t>The Hope Academy</t>
  </si>
  <si>
    <t>Achievement First Iluminar Mayoral Academy</t>
  </si>
  <si>
    <t>50</t>
  </si>
  <si>
    <t>R.I. Sch for the Deaf</t>
  </si>
  <si>
    <t>Rhode Island School for the Deaf</t>
  </si>
  <si>
    <t>60</t>
  </si>
  <si>
    <t>MET Career &amp; Tech</t>
  </si>
  <si>
    <t>Metropolitan Regional Career and Technical Center</t>
  </si>
  <si>
    <t>30</t>
  </si>
  <si>
    <t xml:space="preserve">Scituate                </t>
  </si>
  <si>
    <t xml:space="preserve">Hope Elementary School                            </t>
  </si>
  <si>
    <t>Clayville Elementary School</t>
  </si>
  <si>
    <t>Scituate High School</t>
  </si>
  <si>
    <t>Scituate Middle School</t>
  </si>
  <si>
    <t>North Scituate Elementary School</t>
  </si>
  <si>
    <t>31</t>
  </si>
  <si>
    <t xml:space="preserve">Smithfield              </t>
  </si>
  <si>
    <t>William Winsor School</t>
  </si>
  <si>
    <t>Old County Road School</t>
  </si>
  <si>
    <t>Anna M. McCabe School</t>
  </si>
  <si>
    <t>Smithfield Senior High School</t>
  </si>
  <si>
    <t>Raymond C. LaPerche School</t>
  </si>
  <si>
    <t>Vincent J. Gallagher Middle School</t>
  </si>
  <si>
    <t>32</t>
  </si>
  <si>
    <t xml:space="preserve">South Kingstown         </t>
  </si>
  <si>
    <t>Wakefield Elementary School</t>
  </si>
  <si>
    <t>South Kingstown Integrated Pre-school</t>
  </si>
  <si>
    <t>Peace Dale Elementary School</t>
  </si>
  <si>
    <t>South Kingstown High School</t>
  </si>
  <si>
    <t>Curtis Corner Middle School</t>
  </si>
  <si>
    <t>West Kingston Elementary School</t>
  </si>
  <si>
    <t>Matunuck School</t>
  </si>
  <si>
    <t>Broad Rock Middle School</t>
  </si>
  <si>
    <t>55</t>
  </si>
  <si>
    <t>The Compass School</t>
  </si>
  <si>
    <t>52</t>
  </si>
  <si>
    <t>Kingston Hill Academy</t>
  </si>
  <si>
    <t>33</t>
  </si>
  <si>
    <t xml:space="preserve">Tiverton                </t>
  </si>
  <si>
    <t>Walter E. Ranger School</t>
  </si>
  <si>
    <t>Fort Barton School</t>
  </si>
  <si>
    <t>Pocasset School</t>
  </si>
  <si>
    <t>Tiverton High School</t>
  </si>
  <si>
    <t>Tiverton Middle School</t>
  </si>
  <si>
    <t>35</t>
  </si>
  <si>
    <t xml:space="preserve">Warwick                 </t>
  </si>
  <si>
    <t>Norwood School</t>
  </si>
  <si>
    <t>Oakland Beach Elementary School</t>
  </si>
  <si>
    <t>Greenwood School</t>
  </si>
  <si>
    <t>Wyman School</t>
  </si>
  <si>
    <t>E. G. Robertson School</t>
  </si>
  <si>
    <t>Lippitt School</t>
  </si>
  <si>
    <t>Randall Holden School</t>
  </si>
  <si>
    <t>Francis School</t>
  </si>
  <si>
    <t>Sherman School</t>
  </si>
  <si>
    <t>Holliman School</t>
  </si>
  <si>
    <t>John Wickes School</t>
  </si>
  <si>
    <t>Cedar Hill School</t>
  </si>
  <si>
    <t>Park School</t>
  </si>
  <si>
    <t>Warwick Neck School</t>
  </si>
  <si>
    <t>Pilgrim High School</t>
  </si>
  <si>
    <t>Harold F. Scott School</t>
  </si>
  <si>
    <t>Cottrell F. Hoxsie School</t>
  </si>
  <si>
    <t>Drum Rock Early Childhood Center</t>
  </si>
  <si>
    <t>Toll Gate High School</t>
  </si>
  <si>
    <t>Winman Junior High School</t>
  </si>
  <si>
    <t>Warwick Veterans Jr. High School</t>
  </si>
  <si>
    <t>36</t>
  </si>
  <si>
    <t xml:space="preserve">Westerly                </t>
  </si>
  <si>
    <t>Bradford Elementary School</t>
  </si>
  <si>
    <t>Westerly Middle School</t>
  </si>
  <si>
    <t>Westerly High School</t>
  </si>
  <si>
    <t>State Street School</t>
  </si>
  <si>
    <t>Dunn's Corners School</t>
  </si>
  <si>
    <t>Springbrook Elementary School</t>
  </si>
  <si>
    <t>Westerly Inclusion Preschool Program - Babcock Hal</t>
  </si>
  <si>
    <t>38</t>
  </si>
  <si>
    <t xml:space="preserve">West Warwick            </t>
  </si>
  <si>
    <t>John F. Horgan Elementary School</t>
  </si>
  <si>
    <t>Maisie E. Quinn Elementary School</t>
  </si>
  <si>
    <t>West Warwick Senior High School</t>
  </si>
  <si>
    <t>John F. Deering Middle School</t>
  </si>
  <si>
    <t>Greenbush Elementary School</t>
  </si>
  <si>
    <t>Wakefield Hills Elementary School</t>
  </si>
  <si>
    <t>39</t>
  </si>
  <si>
    <t xml:space="preserve">Woonsocket              </t>
  </si>
  <si>
    <t>Harris School</t>
  </si>
  <si>
    <t>Governor Aram J. Pothier School</t>
  </si>
  <si>
    <t>Woonsocket Middle School</t>
  </si>
  <si>
    <t>Citizens Memorial School</t>
  </si>
  <si>
    <t>Bernon Heights School</t>
  </si>
  <si>
    <t xml:space="preserve">Globe Park School                                 </t>
  </si>
  <si>
    <t>Leo A. Savoie School</t>
  </si>
  <si>
    <t>Woonsocket High School</t>
  </si>
  <si>
    <t>Kevin K. Coleman Elementary School</t>
  </si>
  <si>
    <t>58</t>
  </si>
  <si>
    <t>Beacon Charter School</t>
  </si>
  <si>
    <t>BEACON Charter School</t>
  </si>
  <si>
    <t>79</t>
  </si>
  <si>
    <t>RISE Prep Mayoral Academy</t>
  </si>
  <si>
    <t>Founders Academy</t>
  </si>
  <si>
    <t>96</t>
  </si>
  <si>
    <t xml:space="preserve">Bristol Warren          </t>
  </si>
  <si>
    <t>Guiteras School</t>
  </si>
  <si>
    <t>Colt Andrews School</t>
  </si>
  <si>
    <t>Rockwell School</t>
  </si>
  <si>
    <t>Mt. Hope High School</t>
  </si>
  <si>
    <t>Kickemuit Middle School</t>
  </si>
  <si>
    <t>Hugh Cole School</t>
  </si>
  <si>
    <t>97</t>
  </si>
  <si>
    <t xml:space="preserve">Exeter-West Greenwich   </t>
  </si>
  <si>
    <t>Wawaloam School</t>
  </si>
  <si>
    <t>Mildred E. Lineham School</t>
  </si>
  <si>
    <t>Metcalf School</t>
  </si>
  <si>
    <t>Exeter-West Greenwich Regional  Junior High</t>
  </si>
  <si>
    <t>Exeter-West Greenwich Regional High School</t>
  </si>
  <si>
    <t>62</t>
  </si>
  <si>
    <t xml:space="preserve">The Greene School </t>
  </si>
  <si>
    <t>The Greene School</t>
  </si>
  <si>
    <t>98</t>
  </si>
  <si>
    <t xml:space="preserve">Chariho                 </t>
  </si>
  <si>
    <t xml:space="preserve">Chariho Regional High School                      </t>
  </si>
  <si>
    <t>Chariho Regional Middle School</t>
  </si>
  <si>
    <t>Charlestown Elementary School</t>
  </si>
  <si>
    <t>Richmond Elementary School</t>
  </si>
  <si>
    <t>Ashaway Elementary School</t>
  </si>
  <si>
    <t>Hope Valley Elementary School</t>
  </si>
  <si>
    <t>The R.Y.S.E. School</t>
  </si>
  <si>
    <t>99</t>
  </si>
  <si>
    <t xml:space="preserve">Foster-Glocester        </t>
  </si>
  <si>
    <t>Ponaganset Middle School</t>
  </si>
  <si>
    <t>Ponaganset High School</t>
  </si>
  <si>
    <t>District Code</t>
  </si>
  <si>
    <t>District Name</t>
  </si>
  <si>
    <t>School Code</t>
  </si>
  <si>
    <t>School Name</t>
  </si>
  <si>
    <t>Enrollment</t>
  </si>
  <si>
    <t>Grade</t>
  </si>
  <si>
    <t>Free</t>
  </si>
  <si>
    <t>Reduced</t>
  </si>
  <si>
    <t>Paid</t>
  </si>
  <si>
    <t>Total (F/R)</t>
  </si>
  <si>
    <t xml:space="preserve">% Eligibility </t>
  </si>
  <si>
    <t>Barrington Total</t>
  </si>
  <si>
    <t>Total Public Schools</t>
  </si>
  <si>
    <t>Burrillville Total</t>
  </si>
  <si>
    <t>Central Falls Total</t>
  </si>
  <si>
    <t>Total Charter Schools</t>
  </si>
  <si>
    <t>Total for Central Falls</t>
  </si>
  <si>
    <t>Total Public &amp; Charter Schools</t>
  </si>
  <si>
    <t>Charter</t>
  </si>
  <si>
    <t>Coventry Total</t>
  </si>
  <si>
    <t>East Greenwich Total</t>
  </si>
  <si>
    <t>East Providence Total</t>
  </si>
  <si>
    <t>Foster Total</t>
  </si>
  <si>
    <t>Glocester Total</t>
  </si>
  <si>
    <t>Jamestown Total</t>
  </si>
  <si>
    <t>Johnston Total</t>
  </si>
  <si>
    <t>Lincoln Total</t>
  </si>
  <si>
    <t>Northern RI Collaborative</t>
  </si>
  <si>
    <t>St. James School</t>
  </si>
  <si>
    <t>Total Public - Non LEA</t>
  </si>
  <si>
    <t>Lincoln</t>
  </si>
  <si>
    <t>The Spurwink School II</t>
  </si>
  <si>
    <t>Total Non Public School</t>
  </si>
  <si>
    <t>Total for Lincoln</t>
  </si>
  <si>
    <t>Total Public, Non LEA Public &amp; Non Public Schools</t>
  </si>
  <si>
    <t>Total Davies Career Tech State School</t>
  </si>
  <si>
    <t>Little Compton Total</t>
  </si>
  <si>
    <t>Middletown Total</t>
  </si>
  <si>
    <t xml:space="preserve">Narragansett Total         </t>
  </si>
  <si>
    <t>Newport Total</t>
  </si>
  <si>
    <t>New Shoreham Total</t>
  </si>
  <si>
    <t>North Kingstown Total</t>
  </si>
  <si>
    <t>North Providence Total</t>
  </si>
  <si>
    <t>North Smithfield Total</t>
  </si>
  <si>
    <t xml:space="preserve">Pawtucket               </t>
  </si>
  <si>
    <t>268A7</t>
  </si>
  <si>
    <t>Pawtucket Total</t>
  </si>
  <si>
    <t>Portsmouth Total</t>
  </si>
  <si>
    <t>Total Public - Regional Collaborative LEA</t>
  </si>
  <si>
    <t>Total RI School for Deaf, Metropolitian - State School</t>
  </si>
  <si>
    <t>Scituate Total</t>
  </si>
  <si>
    <t>Smithfield Total</t>
  </si>
  <si>
    <t>South Kingstown Total</t>
  </si>
  <si>
    <t>Total for South Kingstown</t>
  </si>
  <si>
    <t>Tiverton Total</t>
  </si>
  <si>
    <t>Warwick Total</t>
  </si>
  <si>
    <t>West Bay Collaborative</t>
  </si>
  <si>
    <t>Total for Warwick</t>
  </si>
  <si>
    <t>Westerly Total</t>
  </si>
  <si>
    <t>West Warwick Total</t>
  </si>
  <si>
    <t>Woonsocket Total</t>
  </si>
  <si>
    <t>Total for Woonsocket</t>
  </si>
  <si>
    <t>Bristol Warren Total</t>
  </si>
  <si>
    <t>East Bay Collaborative</t>
  </si>
  <si>
    <t>Total for Bristol Warren</t>
  </si>
  <si>
    <t>Exeter-West Greenwich Total</t>
  </si>
  <si>
    <t>Total for Exeter-West Greenwich</t>
  </si>
  <si>
    <t>Chariho Total</t>
  </si>
  <si>
    <t xml:space="preserve">Foster-Glocester Total       </t>
  </si>
  <si>
    <r>
      <t>Sheila Skip Nowell Leadership Academy</t>
    </r>
    <r>
      <rPr>
        <sz val="8"/>
        <color indexed="8"/>
        <rFont val="Arial"/>
        <family val="2"/>
      </rPr>
      <t xml:space="preserve"> (Central Campus)</t>
    </r>
  </si>
  <si>
    <t>Cumberland Total</t>
  </si>
  <si>
    <t>Total for Cumberland</t>
  </si>
  <si>
    <t>Total Public, &amp; Charter Schools</t>
  </si>
  <si>
    <t xml:space="preserve">Cranston                </t>
  </si>
  <si>
    <t>078A1</t>
  </si>
  <si>
    <t>Sanders Academy (enrollment included in high schools)</t>
  </si>
  <si>
    <t>078B6</t>
  </si>
  <si>
    <t>HortonTheraputic (enrollment included in elementary schools)</t>
  </si>
  <si>
    <t>Cranston Total</t>
  </si>
  <si>
    <t>Total for Pawtucket</t>
  </si>
  <si>
    <t>Total for Providence</t>
  </si>
  <si>
    <t>Total Public, Non LEA Public &amp; Non Public &amp; Charter Schools</t>
  </si>
  <si>
    <t># SCHOOLS</t>
  </si>
  <si>
    <t>ENROLLMENT</t>
  </si>
  <si>
    <t>FREE</t>
  </si>
  <si>
    <t>REDUCED</t>
  </si>
  <si>
    <t>TOTAL</t>
  </si>
  <si>
    <t>State Schools</t>
  </si>
  <si>
    <t>Charter Schools [LEAs]</t>
  </si>
  <si>
    <t>Charter Schools [LEA's]</t>
  </si>
  <si>
    <t>Public Schools</t>
  </si>
  <si>
    <t>Regional Collaborative LEA</t>
  </si>
  <si>
    <t>Public Non LEA</t>
  </si>
  <si>
    <t>Non-Public Schools</t>
  </si>
  <si>
    <t xml:space="preserve">Non-Public Schools </t>
  </si>
  <si>
    <t>Kindergarten Policy for Breakfast Mandate:</t>
  </si>
  <si>
    <t xml:space="preserve">All kindergarten children who attend school in the morning are required to  </t>
  </si>
  <si>
    <t>participate in the School Breakfast Program.</t>
  </si>
  <si>
    <t>Explanation of how enrollment is presented:</t>
  </si>
  <si>
    <t xml:space="preserve">Enrollment reported is inclusive of all grades in a school as submitted </t>
  </si>
  <si>
    <t>and approved by RIDE.</t>
  </si>
  <si>
    <t>Charter Schools</t>
  </si>
  <si>
    <t>Districts Charters are being reported within the District</t>
  </si>
  <si>
    <t xml:space="preserve">Other Charters are reported separately </t>
  </si>
  <si>
    <t>St. Thomas Regional School</t>
  </si>
  <si>
    <t>K</t>
  </si>
  <si>
    <t>St. Patrick School</t>
  </si>
  <si>
    <t xml:space="preserve">Community Preparatory School </t>
  </si>
  <si>
    <t>San Miguel School</t>
  </si>
  <si>
    <t>Ocean Tides School</t>
  </si>
  <si>
    <t>Sophia Academy</t>
  </si>
  <si>
    <t>YouthBuild Providence</t>
  </si>
  <si>
    <t>High Roads of Providence</t>
  </si>
  <si>
    <t>.</t>
  </si>
  <si>
    <t>Alt Learning Prgm/Portugese Social Club(enrollments included in highschool)</t>
  </si>
  <si>
    <t>Wm.Cooley Sr. High School &amp;Prov Acad  International Studies</t>
  </si>
  <si>
    <t>Sheila Skip Nowell Leadership Academy (Capital Campus)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</si>
</sst>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0000"/>
    <numFmt numFmtId="168" formatCode="[$-409]dddd\,\ mmmm\ dd\,\ yyyy"/>
    <numFmt numFmtId="169" formatCode="[$-409]h:mm:ss\ AM/P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0" tint="-0.149959996342659"/>
      </left>
      <right style="thin">
        <color indexed="22"/>
      </right>
      <top/>
      <bottom style="thin">
        <color theme="0" tint="-0.149959996342659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thin">
        <color rgb="FFC0C0C0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/>
      <right/>
      <top/>
      <bottom style="medium"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indexed="22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22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theme="0" tint="-0.149959996342659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6">
    <xf numFmtId="0" fontId="0" fillId="0" borderId="0" xfId="0" applyFont="1" applyAlignment="1">
      <alignment/>
    </xf>
    <xf numFmtId="165" fontId="60" fillId="0" borderId="0" xfId="61" applyNumberFormat="1" applyFont="1" applyAlignment="1">
      <alignment horizontal="center"/>
    </xf>
    <xf numFmtId="165" fontId="60" fillId="0" borderId="10" xfId="61" applyNumberFormat="1" applyFont="1" applyBorder="1" applyAlignment="1">
      <alignment horizontal="center"/>
    </xf>
    <xf numFmtId="165" fontId="61" fillId="33" borderId="0" xfId="61" applyNumberFormat="1" applyFont="1" applyFill="1" applyAlignment="1">
      <alignment horizontal="center"/>
    </xf>
    <xf numFmtId="165" fontId="61" fillId="33" borderId="11" xfId="61" applyNumberFormat="1" applyFont="1" applyFill="1" applyBorder="1" applyAlignment="1">
      <alignment horizontal="center"/>
    </xf>
    <xf numFmtId="165" fontId="60" fillId="0" borderId="0" xfId="61" applyNumberFormat="1" applyFont="1" applyBorder="1" applyAlignment="1">
      <alignment horizontal="center"/>
    </xf>
    <xf numFmtId="165" fontId="61" fillId="34" borderId="0" xfId="61" applyNumberFormat="1" applyFont="1" applyFill="1" applyAlignment="1">
      <alignment horizontal="center"/>
    </xf>
    <xf numFmtId="49" fontId="60" fillId="0" borderId="0" xfId="0" applyNumberFormat="1" applyFont="1" applyAlignment="1">
      <alignment/>
    </xf>
    <xf numFmtId="49" fontId="60" fillId="33" borderId="0" xfId="0" applyNumberFormat="1" applyFont="1" applyFill="1" applyAlignment="1">
      <alignment horizontal="center"/>
    </xf>
    <xf numFmtId="0" fontId="62" fillId="33" borderId="12" xfId="0" applyNumberFormat="1" applyFont="1" applyFill="1" applyBorder="1" applyAlignment="1">
      <alignment horizontal="center"/>
    </xf>
    <xf numFmtId="0" fontId="2" fillId="35" borderId="12" xfId="58" applyFont="1" applyFill="1" applyBorder="1" applyAlignment="1">
      <alignment horizontal="left" wrapText="1"/>
      <protection/>
    </xf>
    <xf numFmtId="0" fontId="2" fillId="35" borderId="13" xfId="58" applyNumberFormat="1" applyFont="1" applyFill="1" applyBorder="1" applyAlignment="1">
      <alignment horizontal="left"/>
      <protection/>
    </xf>
    <xf numFmtId="0" fontId="63" fillId="33" borderId="14" xfId="0" applyFont="1" applyFill="1" applyBorder="1" applyAlignment="1">
      <alignment horizontal="center"/>
    </xf>
    <xf numFmtId="0" fontId="62" fillId="33" borderId="15" xfId="0" applyFont="1" applyFill="1" applyBorder="1" applyAlignment="1">
      <alignment/>
    </xf>
    <xf numFmtId="0" fontId="62" fillId="33" borderId="12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49" fontId="60" fillId="34" borderId="0" xfId="0" applyNumberFormat="1" applyFont="1" applyFill="1" applyAlignment="1">
      <alignment horizontal="center"/>
    </xf>
    <xf numFmtId="49" fontId="60" fillId="34" borderId="0" xfId="0" applyNumberFormat="1" applyFont="1" applyFill="1" applyAlignment="1">
      <alignment/>
    </xf>
    <xf numFmtId="0" fontId="62" fillId="34" borderId="16" xfId="0" applyFont="1" applyFill="1" applyBorder="1" applyAlignment="1">
      <alignment horizontal="center"/>
    </xf>
    <xf numFmtId="49" fontId="61" fillId="34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3" fillId="9" borderId="0" xfId="0" applyFont="1" applyFill="1" applyAlignment="1">
      <alignment horizontal="center"/>
    </xf>
    <xf numFmtId="0" fontId="62" fillId="9" borderId="0" xfId="0" applyFont="1" applyFill="1" applyAlignment="1">
      <alignment/>
    </xf>
    <xf numFmtId="1" fontId="62" fillId="9" borderId="0" xfId="0" applyNumberFormat="1" applyFont="1" applyFill="1" applyAlignment="1">
      <alignment horizontal="center"/>
    </xf>
    <xf numFmtId="0" fontId="2" fillId="9" borderId="0" xfId="58" applyFont="1" applyFill="1" applyAlignment="1">
      <alignment horizontal="center"/>
      <protection/>
    </xf>
    <xf numFmtId="165" fontId="61" fillId="9" borderId="0" xfId="61" applyNumberFormat="1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17" xfId="0" applyFont="1" applyFill="1" applyBorder="1" applyAlignment="1">
      <alignment horizontal="center"/>
    </xf>
    <xf numFmtId="0" fontId="62" fillId="33" borderId="17" xfId="0" applyFont="1" applyFill="1" applyBorder="1" applyAlignment="1">
      <alignment/>
    </xf>
    <xf numFmtId="0" fontId="62" fillId="33" borderId="18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0" fontId="62" fillId="33" borderId="11" xfId="0" applyFont="1" applyFill="1" applyBorder="1" applyAlignment="1">
      <alignment/>
    </xf>
    <xf numFmtId="0" fontId="63" fillId="33" borderId="11" xfId="0" applyFont="1" applyFill="1" applyBorder="1" applyAlignment="1">
      <alignment horizontal="center"/>
    </xf>
    <xf numFmtId="0" fontId="62" fillId="33" borderId="14" xfId="0" applyFont="1" applyFill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2" fillId="33" borderId="20" xfId="0" applyFont="1" applyFill="1" applyBorder="1" applyAlignment="1">
      <alignment/>
    </xf>
    <xf numFmtId="49" fontId="60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9" fontId="60" fillId="36" borderId="0" xfId="0" applyNumberFormat="1" applyFont="1" applyFill="1" applyAlignment="1">
      <alignment horizontal="center"/>
    </xf>
    <xf numFmtId="49" fontId="60" fillId="36" borderId="0" xfId="0" applyNumberFormat="1" applyFont="1" applyFill="1" applyAlignment="1">
      <alignment/>
    </xf>
    <xf numFmtId="0" fontId="62" fillId="36" borderId="16" xfId="0" applyFont="1" applyFill="1" applyBorder="1" applyAlignment="1">
      <alignment horizontal="center"/>
    </xf>
    <xf numFmtId="49" fontId="61" fillId="36" borderId="0" xfId="0" applyNumberFormat="1" applyFont="1" applyFill="1" applyAlignment="1">
      <alignment/>
    </xf>
    <xf numFmtId="1" fontId="60" fillId="36" borderId="0" xfId="0" applyNumberFormat="1" applyFont="1" applyFill="1" applyAlignment="1">
      <alignment horizontal="center"/>
    </xf>
    <xf numFmtId="165" fontId="61" fillId="36" borderId="0" xfId="61" applyNumberFormat="1" applyFont="1" applyFill="1" applyBorder="1" applyAlignment="1">
      <alignment horizontal="center"/>
    </xf>
    <xf numFmtId="49" fontId="60" fillId="37" borderId="0" xfId="0" applyNumberFormat="1" applyFont="1" applyFill="1" applyAlignment="1">
      <alignment horizontal="center"/>
    </xf>
    <xf numFmtId="49" fontId="60" fillId="37" borderId="0" xfId="0" applyNumberFormat="1" applyFont="1" applyFill="1" applyAlignment="1">
      <alignment/>
    </xf>
    <xf numFmtId="0" fontId="62" fillId="37" borderId="16" xfId="0" applyFont="1" applyFill="1" applyBorder="1" applyAlignment="1">
      <alignment horizontal="center"/>
    </xf>
    <xf numFmtId="49" fontId="61" fillId="37" borderId="0" xfId="0" applyNumberFormat="1" applyFont="1" applyFill="1" applyAlignment="1">
      <alignment/>
    </xf>
    <xf numFmtId="1" fontId="60" fillId="37" borderId="0" xfId="0" applyNumberFormat="1" applyFont="1" applyFill="1" applyAlignment="1">
      <alignment horizontal="center"/>
    </xf>
    <xf numFmtId="165" fontId="61" fillId="37" borderId="0" xfId="61" applyNumberFormat="1" applyFont="1" applyFill="1" applyBorder="1" applyAlignment="1">
      <alignment horizontal="center"/>
    </xf>
    <xf numFmtId="164" fontId="60" fillId="0" borderId="0" xfId="42" applyNumberFormat="1" applyFont="1" applyAlignment="1">
      <alignment horizontal="center"/>
    </xf>
    <xf numFmtId="164" fontId="60" fillId="0" borderId="0" xfId="0" applyNumberFormat="1" applyFont="1" applyAlignment="1">
      <alignment horizontal="center"/>
    </xf>
    <xf numFmtId="164" fontId="60" fillId="0" borderId="10" xfId="42" applyNumberFormat="1" applyFont="1" applyBorder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49" fontId="61" fillId="33" borderId="0" xfId="0" applyNumberFormat="1" applyFont="1" applyFill="1" applyAlignment="1">
      <alignment horizontal="center"/>
    </xf>
    <xf numFmtId="164" fontId="61" fillId="33" borderId="0" xfId="42" applyNumberFormat="1" applyFont="1" applyFill="1" applyAlignment="1">
      <alignment horizontal="center"/>
    </xf>
    <xf numFmtId="164" fontId="61" fillId="33" borderId="0" xfId="42" applyNumberFormat="1" applyFont="1" applyFill="1" applyBorder="1" applyAlignment="1">
      <alignment horizontal="center"/>
    </xf>
    <xf numFmtId="164" fontId="60" fillId="0" borderId="0" xfId="42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49" fontId="61" fillId="34" borderId="0" xfId="0" applyNumberFormat="1" applyFont="1" applyFill="1" applyAlignment="1">
      <alignment horizontal="center"/>
    </xf>
    <xf numFmtId="165" fontId="61" fillId="0" borderId="0" xfId="61" applyNumberFormat="1" applyFont="1" applyFill="1" applyAlignment="1">
      <alignment horizontal="center"/>
    </xf>
    <xf numFmtId="0" fontId="60" fillId="0" borderId="0" xfId="0" applyFont="1" applyFill="1" applyAlignment="1">
      <alignment/>
    </xf>
    <xf numFmtId="0" fontId="62" fillId="9" borderId="0" xfId="0" applyFont="1" applyFill="1" applyAlignment="1">
      <alignment horizontal="center"/>
    </xf>
    <xf numFmtId="49" fontId="60" fillId="38" borderId="0" xfId="0" applyNumberFormat="1" applyFont="1" applyFill="1" applyAlignment="1">
      <alignment horizontal="center"/>
    </xf>
    <xf numFmtId="49" fontId="60" fillId="38" borderId="0" xfId="0" applyNumberFormat="1" applyFont="1" applyFill="1" applyAlignment="1">
      <alignment/>
    </xf>
    <xf numFmtId="0" fontId="62" fillId="38" borderId="18" xfId="0" applyFont="1" applyFill="1" applyBorder="1" applyAlignment="1">
      <alignment horizontal="center"/>
    </xf>
    <xf numFmtId="49" fontId="61" fillId="38" borderId="0" xfId="0" applyNumberFormat="1" applyFont="1" applyFill="1" applyAlignment="1">
      <alignment/>
    </xf>
    <xf numFmtId="1" fontId="60" fillId="38" borderId="0" xfId="0" applyNumberFormat="1" applyFont="1" applyFill="1" applyAlignment="1">
      <alignment horizontal="center"/>
    </xf>
    <xf numFmtId="165" fontId="61" fillId="38" borderId="0" xfId="61" applyNumberFormat="1" applyFont="1" applyFill="1" applyAlignment="1">
      <alignment horizontal="center"/>
    </xf>
    <xf numFmtId="165" fontId="61" fillId="33" borderId="17" xfId="61" applyNumberFormat="1" applyFont="1" applyFill="1" applyBorder="1" applyAlignment="1">
      <alignment horizontal="center"/>
    </xf>
    <xf numFmtId="0" fontId="64" fillId="27" borderId="21" xfId="0" applyFont="1" applyFill="1" applyBorder="1" applyAlignment="1">
      <alignment/>
    </xf>
    <xf numFmtId="0" fontId="60" fillId="39" borderId="22" xfId="0" applyFont="1" applyFill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0" fontId="62" fillId="33" borderId="21" xfId="0" applyFont="1" applyFill="1" applyBorder="1" applyAlignment="1">
      <alignment/>
    </xf>
    <xf numFmtId="49" fontId="60" fillId="27" borderId="0" xfId="0" applyNumberFormat="1" applyFont="1" applyFill="1" applyAlignment="1">
      <alignment horizontal="left"/>
    </xf>
    <xf numFmtId="0" fontId="62" fillId="34" borderId="18" xfId="0" applyFont="1" applyFill="1" applyBorder="1" applyAlignment="1">
      <alignment horizontal="center"/>
    </xf>
    <xf numFmtId="0" fontId="62" fillId="34" borderId="19" xfId="0" applyFont="1" applyFill="1" applyBorder="1" applyAlignment="1">
      <alignment/>
    </xf>
    <xf numFmtId="165" fontId="61" fillId="38" borderId="0" xfId="61" applyNumberFormat="1" applyFont="1" applyFill="1" applyBorder="1" applyAlignment="1">
      <alignment horizontal="center"/>
    </xf>
    <xf numFmtId="3" fontId="61" fillId="38" borderId="0" xfId="0" applyNumberFormat="1" applyFont="1" applyFill="1" applyAlignment="1">
      <alignment horizontal="right"/>
    </xf>
    <xf numFmtId="0" fontId="60" fillId="38" borderId="0" xfId="0" applyNumberFormat="1" applyFont="1" applyFill="1" applyAlignment="1">
      <alignment horizontal="right"/>
    </xf>
    <xf numFmtId="0" fontId="63" fillId="33" borderId="21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3" fontId="61" fillId="34" borderId="0" xfId="0" applyNumberFormat="1" applyFont="1" applyFill="1" applyAlignment="1">
      <alignment horizontal="right"/>
    </xf>
    <xf numFmtId="1" fontId="60" fillId="34" borderId="0" xfId="0" applyNumberFormat="1" applyFont="1" applyFill="1" applyAlignment="1">
      <alignment horizontal="right"/>
    </xf>
    <xf numFmtId="0" fontId="63" fillId="0" borderId="0" xfId="0" applyFont="1" applyAlignment="1">
      <alignment horizontal="center"/>
    </xf>
    <xf numFmtId="0" fontId="63" fillId="0" borderId="23" xfId="0" applyFont="1" applyBorder="1" applyAlignment="1">
      <alignment horizontal="center"/>
    </xf>
    <xf numFmtId="165" fontId="60" fillId="0" borderId="23" xfId="61" applyNumberFormat="1" applyFont="1" applyBorder="1" applyAlignment="1">
      <alignment horizontal="center"/>
    </xf>
    <xf numFmtId="0" fontId="62" fillId="36" borderId="18" xfId="0" applyFont="1" applyFill="1" applyBorder="1" applyAlignment="1">
      <alignment horizontal="center"/>
    </xf>
    <xf numFmtId="0" fontId="60" fillId="34" borderId="0" xfId="0" applyNumberFormat="1" applyFont="1" applyFill="1" applyAlignment="1">
      <alignment horizontal="right"/>
    </xf>
    <xf numFmtId="0" fontId="60" fillId="0" borderId="23" xfId="0" applyNumberFormat="1" applyFont="1" applyBorder="1" applyAlignment="1">
      <alignment horizontal="center"/>
    </xf>
    <xf numFmtId="1" fontId="60" fillId="0" borderId="0" xfId="0" applyNumberFormat="1" applyFont="1" applyAlignment="1">
      <alignment horizontal="center"/>
    </xf>
    <xf numFmtId="49" fontId="61" fillId="36" borderId="0" xfId="0" applyNumberFormat="1" applyFont="1" applyFill="1" applyAlignment="1">
      <alignment horizontal="center"/>
    </xf>
    <xf numFmtId="49" fontId="61" fillId="36" borderId="0" xfId="0" applyNumberFormat="1" applyFont="1" applyFill="1" applyBorder="1" applyAlignment="1">
      <alignment/>
    </xf>
    <xf numFmtId="0" fontId="60" fillId="0" borderId="0" xfId="0" applyNumberFormat="1" applyFont="1" applyAlignment="1">
      <alignment horizontal="center"/>
    </xf>
    <xf numFmtId="49" fontId="62" fillId="9" borderId="0" xfId="0" applyNumberFormat="1" applyFont="1" applyFill="1" applyAlignment="1">
      <alignment horizontal="center"/>
    </xf>
    <xf numFmtId="0" fontId="65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/>
    </xf>
    <xf numFmtId="0" fontId="66" fillId="33" borderId="26" xfId="0" applyFont="1" applyFill="1" applyBorder="1" applyAlignment="1">
      <alignment horizontal="center"/>
    </xf>
    <xf numFmtId="0" fontId="66" fillId="33" borderId="17" xfId="0" applyFont="1" applyFill="1" applyBorder="1" applyAlignment="1">
      <alignment/>
    </xf>
    <xf numFmtId="0" fontId="65" fillId="33" borderId="21" xfId="0" applyFont="1" applyFill="1" applyBorder="1" applyAlignment="1">
      <alignment horizontal="center"/>
    </xf>
    <xf numFmtId="0" fontId="66" fillId="33" borderId="21" xfId="0" applyFont="1" applyFill="1" applyBorder="1" applyAlignment="1">
      <alignment/>
    </xf>
    <xf numFmtId="0" fontId="66" fillId="33" borderId="18" xfId="0" applyFont="1" applyFill="1" applyBorder="1" applyAlignment="1">
      <alignment horizontal="center"/>
    </xf>
    <xf numFmtId="0" fontId="67" fillId="39" borderId="27" xfId="0" applyFont="1" applyFill="1" applyBorder="1" applyAlignment="1">
      <alignment horizontal="left" vertical="center" wrapText="1"/>
    </xf>
    <xf numFmtId="0" fontId="62" fillId="34" borderId="28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/>
    </xf>
    <xf numFmtId="0" fontId="8" fillId="39" borderId="0" xfId="58" applyFont="1" applyFill="1" applyBorder="1" applyAlignment="1">
      <alignment horizontal="left" wrapText="1"/>
      <protection/>
    </xf>
    <xf numFmtId="0" fontId="7" fillId="39" borderId="17" xfId="0" applyFont="1" applyFill="1" applyBorder="1" applyAlignment="1">
      <alignment/>
    </xf>
    <xf numFmtId="0" fontId="8" fillId="39" borderId="29" xfId="58" applyFont="1" applyFill="1" applyBorder="1" applyAlignment="1">
      <alignment horizontal="left" wrapText="1"/>
      <protection/>
    </xf>
    <xf numFmtId="0" fontId="7" fillId="39" borderId="0" xfId="0" applyFont="1" applyFill="1" applyBorder="1" applyAlignment="1">
      <alignment horizontal="left"/>
    </xf>
    <xf numFmtId="0" fontId="7" fillId="39" borderId="30" xfId="0" applyFont="1" applyFill="1" applyBorder="1" applyAlignment="1">
      <alignment horizontal="center"/>
    </xf>
    <xf numFmtId="0" fontId="2" fillId="35" borderId="19" xfId="58" applyFont="1" applyFill="1" applyBorder="1" applyAlignment="1">
      <alignment horizontal="left" wrapText="1"/>
      <protection/>
    </xf>
    <xf numFmtId="49" fontId="67" fillId="39" borderId="0" xfId="0" applyNumberFormat="1" applyFont="1" applyFill="1" applyBorder="1" applyAlignment="1">
      <alignment horizontal="center"/>
    </xf>
    <xf numFmtId="165" fontId="67" fillId="39" borderId="0" xfId="61" applyNumberFormat="1" applyFont="1" applyFill="1" applyBorder="1" applyAlignment="1">
      <alignment horizontal="center"/>
    </xf>
    <xf numFmtId="165" fontId="67" fillId="39" borderId="10" xfId="61" applyNumberFormat="1" applyFont="1" applyFill="1" applyBorder="1" applyAlignment="1">
      <alignment horizontal="center"/>
    </xf>
    <xf numFmtId="164" fontId="60" fillId="0" borderId="0" xfId="42" applyNumberFormat="1" applyFont="1" applyAlignment="1">
      <alignment/>
    </xf>
    <xf numFmtId="164" fontId="60" fillId="0" borderId="10" xfId="42" applyNumberFormat="1" applyFont="1" applyBorder="1" applyAlignment="1">
      <alignment/>
    </xf>
    <xf numFmtId="164" fontId="61" fillId="33" borderId="0" xfId="42" applyNumberFormat="1" applyFont="1" applyFill="1" applyAlignment="1">
      <alignment/>
    </xf>
    <xf numFmtId="164" fontId="61" fillId="33" borderId="0" xfId="42" applyNumberFormat="1" applyFont="1" applyFill="1" applyBorder="1" applyAlignment="1">
      <alignment/>
    </xf>
    <xf numFmtId="164" fontId="60" fillId="0" borderId="0" xfId="42" applyNumberFormat="1" applyFont="1" applyBorder="1" applyAlignment="1">
      <alignment/>
    </xf>
    <xf numFmtId="164" fontId="61" fillId="34" borderId="0" xfId="42" applyNumberFormat="1" applyFont="1" applyFill="1" applyAlignment="1">
      <alignment/>
    </xf>
    <xf numFmtId="3" fontId="62" fillId="9" borderId="0" xfId="0" applyNumberFormat="1" applyFont="1" applyFill="1" applyAlignment="1">
      <alignment/>
    </xf>
    <xf numFmtId="164" fontId="67" fillId="39" borderId="0" xfId="42" applyNumberFormat="1" applyFont="1" applyFill="1" applyBorder="1" applyAlignment="1">
      <alignment/>
    </xf>
    <xf numFmtId="164" fontId="67" fillId="39" borderId="10" xfId="42" applyNumberFormat="1" applyFont="1" applyFill="1" applyBorder="1" applyAlignment="1">
      <alignment/>
    </xf>
    <xf numFmtId="3" fontId="61" fillId="34" borderId="0" xfId="0" applyNumberFormat="1" applyFont="1" applyFill="1" applyAlignment="1">
      <alignment/>
    </xf>
    <xf numFmtId="3" fontId="61" fillId="36" borderId="0" xfId="0" applyNumberFormat="1" applyFont="1" applyFill="1" applyBorder="1" applyAlignment="1">
      <alignment/>
    </xf>
    <xf numFmtId="3" fontId="61" fillId="37" borderId="0" xfId="0" applyNumberFormat="1" applyFont="1" applyFill="1" applyAlignment="1">
      <alignment/>
    </xf>
    <xf numFmtId="3" fontId="61" fillId="38" borderId="0" xfId="0" applyNumberFormat="1" applyFont="1" applyFill="1" applyAlignment="1">
      <alignment/>
    </xf>
    <xf numFmtId="0" fontId="62" fillId="33" borderId="17" xfId="0" applyFont="1" applyFill="1" applyBorder="1" applyAlignment="1">
      <alignment/>
    </xf>
    <xf numFmtId="49" fontId="61" fillId="33" borderId="11" xfId="0" applyNumberFormat="1" applyFont="1" applyFill="1" applyBorder="1" applyAlignment="1">
      <alignment horizontal="center"/>
    </xf>
    <xf numFmtId="164" fontId="61" fillId="33" borderId="11" xfId="42" applyNumberFormat="1" applyFont="1" applyFill="1" applyBorder="1" applyAlignment="1">
      <alignment horizontal="center"/>
    </xf>
    <xf numFmtId="49" fontId="61" fillId="34" borderId="11" xfId="0" applyNumberFormat="1" applyFont="1" applyFill="1" applyBorder="1" applyAlignment="1">
      <alignment/>
    </xf>
    <xf numFmtId="165" fontId="61" fillId="34" borderId="11" xfId="61" applyNumberFormat="1" applyFont="1" applyFill="1" applyBorder="1" applyAlignment="1">
      <alignment horizontal="center"/>
    </xf>
    <xf numFmtId="0" fontId="63" fillId="9" borderId="11" xfId="0" applyFont="1" applyFill="1" applyBorder="1" applyAlignment="1">
      <alignment horizontal="center"/>
    </xf>
    <xf numFmtId="165" fontId="61" fillId="9" borderId="11" xfId="61" applyNumberFormat="1" applyFont="1" applyFill="1" applyBorder="1" applyAlignment="1">
      <alignment horizontal="center"/>
    </xf>
    <xf numFmtId="3" fontId="62" fillId="9" borderId="11" xfId="0" applyNumberFormat="1" applyFont="1" applyFill="1" applyBorder="1" applyAlignment="1">
      <alignment/>
    </xf>
    <xf numFmtId="0" fontId="63" fillId="9" borderId="19" xfId="0" applyFont="1" applyFill="1" applyBorder="1" applyAlignment="1">
      <alignment horizontal="center"/>
    </xf>
    <xf numFmtId="0" fontId="62" fillId="9" borderId="11" xfId="0" applyFont="1" applyFill="1" applyBorder="1" applyAlignment="1">
      <alignment/>
    </xf>
    <xf numFmtId="1" fontId="62" fillId="9" borderId="11" xfId="0" applyNumberFormat="1" applyFont="1" applyFill="1" applyBorder="1" applyAlignment="1">
      <alignment horizontal="center"/>
    </xf>
    <xf numFmtId="0" fontId="2" fillId="9" borderId="11" xfId="58" applyFont="1" applyFill="1" applyBorder="1" applyAlignment="1">
      <alignment horizontal="center"/>
      <protection/>
    </xf>
    <xf numFmtId="0" fontId="60" fillId="33" borderId="0" xfId="0" applyNumberFormat="1" applyFont="1" applyFill="1" applyAlignment="1">
      <alignment/>
    </xf>
    <xf numFmtId="49" fontId="60" fillId="0" borderId="0" xfId="0" applyNumberFormat="1" applyFont="1" applyFill="1" applyAlignment="1">
      <alignment horizontal="center"/>
    </xf>
    <xf numFmtId="164" fontId="61" fillId="33" borderId="31" xfId="42" applyNumberFormat="1" applyFont="1" applyFill="1" applyBorder="1" applyAlignment="1">
      <alignment/>
    </xf>
    <xf numFmtId="49" fontId="61" fillId="33" borderId="31" xfId="0" applyNumberFormat="1" applyFont="1" applyFill="1" applyBorder="1" applyAlignment="1">
      <alignment horizontal="center"/>
    </xf>
    <xf numFmtId="165" fontId="61" fillId="33" borderId="31" xfId="61" applyNumberFormat="1" applyFont="1" applyFill="1" applyBorder="1" applyAlignment="1">
      <alignment horizontal="center"/>
    </xf>
    <xf numFmtId="165" fontId="2" fillId="9" borderId="0" xfId="61" applyNumberFormat="1" applyFont="1" applyFill="1" applyAlignment="1">
      <alignment horizontal="center"/>
    </xf>
    <xf numFmtId="0" fontId="3" fillId="0" borderId="0" xfId="58" applyFont="1" applyAlignment="1">
      <alignment horizontal="center"/>
      <protection/>
    </xf>
    <xf numFmtId="0" fontId="9" fillId="0" borderId="0" xfId="58" applyFont="1" applyAlignment="1">
      <alignment horizontal="left"/>
      <protection/>
    </xf>
    <xf numFmtId="167" fontId="10" fillId="0" borderId="32" xfId="58" applyNumberFormat="1" applyFont="1" applyBorder="1" applyAlignment="1">
      <alignment horizontal="center"/>
      <protection/>
    </xf>
    <xf numFmtId="0" fontId="9" fillId="0" borderId="0" xfId="58" applyFont="1">
      <alignment/>
      <protection/>
    </xf>
    <xf numFmtId="0" fontId="11" fillId="0" borderId="23" xfId="58" applyFont="1" applyBorder="1" applyAlignment="1">
      <alignment horizontal="center"/>
      <protection/>
    </xf>
    <xf numFmtId="0" fontId="68" fillId="0" borderId="23" xfId="0" applyFont="1" applyBorder="1" applyAlignment="1">
      <alignment horizontal="center"/>
    </xf>
    <xf numFmtId="0" fontId="5" fillId="0" borderId="23" xfId="58" applyFont="1" applyFill="1" applyBorder="1" applyAlignment="1">
      <alignment horizontal="center" wrapText="1"/>
      <protection/>
    </xf>
    <xf numFmtId="49" fontId="68" fillId="0" borderId="0" xfId="0" applyNumberFormat="1" applyFont="1" applyAlignment="1">
      <alignment/>
    </xf>
    <xf numFmtId="0" fontId="10" fillId="40" borderId="33" xfId="58" applyFont="1" applyFill="1" applyBorder="1" applyAlignment="1">
      <alignment horizontal="left"/>
      <protection/>
    </xf>
    <xf numFmtId="164" fontId="10" fillId="40" borderId="33" xfId="44" applyNumberFormat="1" applyFont="1" applyFill="1" applyBorder="1" applyAlignment="1">
      <alignment horizontal="center"/>
    </xf>
    <xf numFmtId="0" fontId="10" fillId="40" borderId="33" xfId="58" applyFont="1" applyFill="1" applyBorder="1" applyAlignment="1">
      <alignment horizontal="center"/>
      <protection/>
    </xf>
    <xf numFmtId="0" fontId="10" fillId="40" borderId="34" xfId="58" applyFont="1" applyFill="1" applyBorder="1">
      <alignment/>
      <protection/>
    </xf>
    <xf numFmtId="0" fontId="68" fillId="40" borderId="35" xfId="0" applyFont="1" applyFill="1" applyBorder="1" applyAlignment="1">
      <alignment horizontal="center"/>
    </xf>
    <xf numFmtId="165" fontId="10" fillId="40" borderId="36" xfId="62" applyNumberFormat="1" applyFont="1" applyFill="1" applyBorder="1" applyAlignment="1">
      <alignment/>
    </xf>
    <xf numFmtId="164" fontId="10" fillId="41" borderId="33" xfId="44" applyNumberFormat="1" applyFont="1" applyFill="1" applyBorder="1" applyAlignment="1">
      <alignment horizontal="center"/>
    </xf>
    <xf numFmtId="0" fontId="10" fillId="38" borderId="33" xfId="58" applyFont="1" applyFill="1" applyBorder="1" applyAlignment="1">
      <alignment horizontal="center"/>
      <protection/>
    </xf>
    <xf numFmtId="164" fontId="10" fillId="41" borderId="37" xfId="44" applyNumberFormat="1" applyFont="1" applyFill="1" applyBorder="1" applyAlignment="1">
      <alignment/>
    </xf>
    <xf numFmtId="0" fontId="68" fillId="38" borderId="35" xfId="0" applyFont="1" applyFill="1" applyBorder="1" applyAlignment="1">
      <alignment horizontal="center"/>
    </xf>
    <xf numFmtId="165" fontId="10" fillId="41" borderId="33" xfId="62" applyNumberFormat="1" applyFont="1" applyFill="1" applyBorder="1" applyAlignment="1">
      <alignment/>
    </xf>
    <xf numFmtId="0" fontId="10" fillId="34" borderId="33" xfId="58" applyFont="1" applyFill="1" applyBorder="1" applyAlignment="1">
      <alignment horizontal="left"/>
      <protection/>
    </xf>
    <xf numFmtId="164" fontId="10" fillId="34" borderId="33" xfId="44" applyNumberFormat="1" applyFont="1" applyFill="1" applyBorder="1" applyAlignment="1">
      <alignment horizontal="center"/>
    </xf>
    <xf numFmtId="0" fontId="10" fillId="34" borderId="33" xfId="58" applyFont="1" applyFill="1" applyBorder="1" applyAlignment="1">
      <alignment horizontal="center"/>
      <protection/>
    </xf>
    <xf numFmtId="164" fontId="10" fillId="34" borderId="37" xfId="44" applyNumberFormat="1" applyFont="1" applyFill="1" applyBorder="1" applyAlignment="1">
      <alignment/>
    </xf>
    <xf numFmtId="0" fontId="68" fillId="34" borderId="35" xfId="0" applyFont="1" applyFill="1" applyBorder="1" applyAlignment="1">
      <alignment horizontal="center"/>
    </xf>
    <xf numFmtId="165" fontId="10" fillId="34" borderId="33" xfId="62" applyNumberFormat="1" applyFont="1" applyFill="1" applyBorder="1" applyAlignment="1">
      <alignment/>
    </xf>
    <xf numFmtId="0" fontId="10" fillId="42" borderId="33" xfId="58" applyFont="1" applyFill="1" applyBorder="1" applyAlignment="1">
      <alignment horizontal="left"/>
      <protection/>
    </xf>
    <xf numFmtId="164" fontId="10" fillId="42" borderId="33" xfId="44" applyNumberFormat="1" applyFont="1" applyFill="1" applyBorder="1" applyAlignment="1">
      <alignment horizontal="center"/>
    </xf>
    <xf numFmtId="0" fontId="10" fillId="42" borderId="33" xfId="58" applyFont="1" applyFill="1" applyBorder="1" applyAlignment="1">
      <alignment horizontal="center"/>
      <protection/>
    </xf>
    <xf numFmtId="164" fontId="10" fillId="42" borderId="37" xfId="44" applyNumberFormat="1" applyFont="1" applyFill="1" applyBorder="1" applyAlignment="1">
      <alignment horizontal="right"/>
    </xf>
    <xf numFmtId="0" fontId="68" fillId="33" borderId="35" xfId="0" applyFont="1" applyFill="1" applyBorder="1" applyAlignment="1">
      <alignment horizontal="center"/>
    </xf>
    <xf numFmtId="165" fontId="10" fillId="42" borderId="33" xfId="62" applyNumberFormat="1" applyFont="1" applyFill="1" applyBorder="1" applyAlignment="1">
      <alignment/>
    </xf>
    <xf numFmtId="0" fontId="3" fillId="0" borderId="0" xfId="58" applyFont="1" applyFill="1" applyAlignment="1">
      <alignment horizontal="center"/>
      <protection/>
    </xf>
    <xf numFmtId="49" fontId="68" fillId="0" borderId="0" xfId="0" applyNumberFormat="1" applyFont="1" applyFill="1" applyAlignment="1">
      <alignment/>
    </xf>
    <xf numFmtId="0" fontId="10" fillId="36" borderId="33" xfId="58" applyFont="1" applyFill="1" applyBorder="1" applyAlignment="1">
      <alignment horizontal="left"/>
      <protection/>
    </xf>
    <xf numFmtId="164" fontId="10" fillId="36" borderId="33" xfId="44" applyNumberFormat="1" applyFont="1" applyFill="1" applyBorder="1" applyAlignment="1">
      <alignment horizontal="center"/>
    </xf>
    <xf numFmtId="0" fontId="10" fillId="36" borderId="33" xfId="58" applyFont="1" applyFill="1" applyBorder="1" applyAlignment="1">
      <alignment horizontal="center"/>
      <protection/>
    </xf>
    <xf numFmtId="164" fontId="10" fillId="36" borderId="37" xfId="44" applyNumberFormat="1" applyFont="1" applyFill="1" applyBorder="1" applyAlignment="1">
      <alignment horizontal="right"/>
    </xf>
    <xf numFmtId="0" fontId="68" fillId="36" borderId="35" xfId="0" applyFont="1" applyFill="1" applyBorder="1" applyAlignment="1">
      <alignment horizontal="center"/>
    </xf>
    <xf numFmtId="165" fontId="10" fillId="36" borderId="33" xfId="62" applyNumberFormat="1" applyFont="1" applyFill="1" applyBorder="1" applyAlignment="1">
      <alignment/>
    </xf>
    <xf numFmtId="0" fontId="10" fillId="37" borderId="33" xfId="58" applyFont="1" applyFill="1" applyBorder="1" applyAlignment="1">
      <alignment horizontal="left"/>
      <protection/>
    </xf>
    <xf numFmtId="164" fontId="10" fillId="37" borderId="33" xfId="44" applyNumberFormat="1" applyFont="1" applyFill="1" applyBorder="1" applyAlignment="1">
      <alignment horizontal="center"/>
    </xf>
    <xf numFmtId="0" fontId="10" fillId="37" borderId="33" xfId="58" applyFont="1" applyFill="1" applyBorder="1" applyAlignment="1">
      <alignment horizontal="center"/>
      <protection/>
    </xf>
    <xf numFmtId="164" fontId="10" fillId="37" borderId="37" xfId="44" applyNumberFormat="1" applyFont="1" applyFill="1" applyBorder="1" applyAlignment="1">
      <alignment horizontal="right"/>
    </xf>
    <xf numFmtId="0" fontId="68" fillId="37" borderId="35" xfId="0" applyFont="1" applyFill="1" applyBorder="1" applyAlignment="1">
      <alignment horizontal="center"/>
    </xf>
    <xf numFmtId="165" fontId="10" fillId="43" borderId="33" xfId="62" applyNumberFormat="1" applyFont="1" applyFill="1" applyBorder="1" applyAlignment="1">
      <alignment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49" fontId="68" fillId="0" borderId="0" xfId="0" applyNumberFormat="1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165" fontId="18" fillId="0" borderId="0" xfId="61" applyNumberFormat="1" applyFont="1" applyAlignment="1">
      <alignment horizontal="center"/>
    </xf>
    <xf numFmtId="0" fontId="62" fillId="37" borderId="12" xfId="0" applyFont="1" applyFill="1" applyBorder="1" applyAlignment="1">
      <alignment horizontal="center"/>
    </xf>
    <xf numFmtId="0" fontId="60" fillId="37" borderId="0" xfId="0" applyNumberFormat="1" applyFont="1" applyFill="1" applyAlignment="1">
      <alignment horizontal="center"/>
    </xf>
    <xf numFmtId="165" fontId="61" fillId="37" borderId="0" xfId="61" applyNumberFormat="1" applyFont="1" applyFill="1" applyAlignment="1">
      <alignment horizontal="center"/>
    </xf>
    <xf numFmtId="49" fontId="60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 horizontal="center"/>
    </xf>
    <xf numFmtId="49" fontId="61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 horizontal="center"/>
    </xf>
    <xf numFmtId="0" fontId="10" fillId="38" borderId="33" xfId="58" applyFont="1" applyFill="1" applyBorder="1" applyAlignment="1">
      <alignment horizontal="left"/>
      <protection/>
    </xf>
    <xf numFmtId="0" fontId="10" fillId="44" borderId="33" xfId="58" applyFont="1" applyFill="1" applyBorder="1" applyAlignment="1">
      <alignment horizontal="center"/>
      <protection/>
    </xf>
    <xf numFmtId="164" fontId="10" fillId="44" borderId="33" xfId="44" applyNumberFormat="1" applyFont="1" applyFill="1" applyBorder="1" applyAlignment="1">
      <alignment horizontal="center"/>
    </xf>
    <xf numFmtId="164" fontId="10" fillId="44" borderId="37" xfId="44" applyNumberFormat="1" applyFont="1" applyFill="1" applyBorder="1" applyAlignment="1">
      <alignment horizontal="right"/>
    </xf>
    <xf numFmtId="0" fontId="68" fillId="44" borderId="35" xfId="0" applyFont="1" applyFill="1" applyBorder="1" applyAlignment="1">
      <alignment horizontal="center"/>
    </xf>
    <xf numFmtId="165" fontId="10" fillId="44" borderId="33" xfId="62" applyNumberFormat="1" applyFont="1" applyFill="1" applyBorder="1" applyAlignment="1">
      <alignment/>
    </xf>
    <xf numFmtId="0" fontId="60" fillId="44" borderId="0" xfId="0" applyNumberFormat="1" applyFont="1" applyFill="1" applyAlignment="1">
      <alignment/>
    </xf>
    <xf numFmtId="0" fontId="62" fillId="44" borderId="18" xfId="0" applyFont="1" applyFill="1" applyBorder="1" applyAlignment="1">
      <alignment horizontal="center"/>
    </xf>
    <xf numFmtId="49" fontId="61" fillId="44" borderId="0" xfId="0" applyNumberFormat="1" applyFont="1" applyFill="1" applyAlignment="1">
      <alignment/>
    </xf>
    <xf numFmtId="3" fontId="61" fillId="44" borderId="0" xfId="0" applyNumberFormat="1" applyFont="1" applyFill="1" applyAlignment="1">
      <alignment/>
    </xf>
    <xf numFmtId="0" fontId="61" fillId="44" borderId="0" xfId="0" applyNumberFormat="1" applyFont="1" applyFill="1" applyAlignment="1">
      <alignment horizontal="center"/>
    </xf>
    <xf numFmtId="165" fontId="61" fillId="44" borderId="0" xfId="61" applyNumberFormat="1" applyFont="1" applyFill="1" applyBorder="1" applyAlignment="1">
      <alignment horizontal="center"/>
    </xf>
    <xf numFmtId="49" fontId="67" fillId="39" borderId="0" xfId="0" applyNumberFormat="1" applyFont="1" applyFill="1" applyAlignment="1">
      <alignment horizontal="center"/>
    </xf>
    <xf numFmtId="0" fontId="16" fillId="0" borderId="0" xfId="58" applyFont="1" applyBorder="1" applyAlignment="1">
      <alignment horizontal="left"/>
      <protection/>
    </xf>
    <xf numFmtId="0" fontId="14" fillId="0" borderId="0" xfId="58" applyFont="1" applyBorder="1" applyAlignment="1">
      <alignment horizontal="left"/>
      <protection/>
    </xf>
    <xf numFmtId="0" fontId="17" fillId="0" borderId="0" xfId="58" applyFont="1" applyBorder="1" applyAlignment="1">
      <alignment horizontal="center"/>
      <protection/>
    </xf>
    <xf numFmtId="49" fontId="18" fillId="0" borderId="0" xfId="0" applyNumberFormat="1" applyFont="1" applyFill="1" applyAlignment="1">
      <alignment/>
    </xf>
    <xf numFmtId="164" fontId="18" fillId="0" borderId="0" xfId="42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164" fontId="18" fillId="0" borderId="0" xfId="42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5" fontId="18" fillId="0" borderId="0" xfId="61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70" fillId="0" borderId="0" xfId="0" applyNumberFormat="1" applyFont="1" applyFill="1" applyAlignment="1">
      <alignment wrapText="1"/>
    </xf>
    <xf numFmtId="0" fontId="71" fillId="33" borderId="21" xfId="0" applyFont="1" applyFill="1" applyBorder="1" applyAlignment="1">
      <alignment/>
    </xf>
    <xf numFmtId="0" fontId="2" fillId="44" borderId="33" xfId="58" applyFont="1" applyFill="1" applyBorder="1" applyAlignment="1">
      <alignment horizontal="left"/>
      <protection/>
    </xf>
    <xf numFmtId="0" fontId="4" fillId="0" borderId="38" xfId="58" applyNumberFormat="1" applyFont="1" applyFill="1" applyBorder="1" applyAlignment="1">
      <alignment wrapText="1"/>
      <protection/>
    </xf>
    <xf numFmtId="0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23" xfId="0" applyNumberFormat="1" applyFont="1" applyBorder="1" applyAlignment="1">
      <alignment/>
    </xf>
    <xf numFmtId="164" fontId="10" fillId="40" borderId="33" xfId="44" applyNumberFormat="1" applyFont="1" applyFill="1" applyBorder="1" applyAlignment="1">
      <alignment/>
    </xf>
    <xf numFmtId="164" fontId="10" fillId="41" borderId="33" xfId="44" applyNumberFormat="1" applyFont="1" applyFill="1" applyBorder="1" applyAlignment="1">
      <alignment/>
    </xf>
    <xf numFmtId="164" fontId="10" fillId="34" borderId="33" xfId="44" applyNumberFormat="1" applyFont="1" applyFill="1" applyBorder="1" applyAlignment="1">
      <alignment/>
    </xf>
    <xf numFmtId="164" fontId="10" fillId="42" borderId="33" xfId="44" applyNumberFormat="1" applyFont="1" applyFill="1" applyBorder="1" applyAlignment="1">
      <alignment/>
    </xf>
    <xf numFmtId="164" fontId="10" fillId="44" borderId="33" xfId="44" applyNumberFormat="1" applyFont="1" applyFill="1" applyBorder="1" applyAlignment="1">
      <alignment/>
    </xf>
    <xf numFmtId="164" fontId="10" fillId="36" borderId="33" xfId="44" applyNumberFormat="1" applyFont="1" applyFill="1" applyBorder="1" applyAlignment="1">
      <alignment/>
    </xf>
    <xf numFmtId="164" fontId="10" fillId="37" borderId="33" xfId="44" applyNumberFormat="1" applyFont="1" applyFill="1" applyBorder="1" applyAlignment="1">
      <alignment/>
    </xf>
    <xf numFmtId="0" fontId="12" fillId="0" borderId="0" xfId="58" applyFont="1" applyAlignment="1">
      <alignment/>
      <protection/>
    </xf>
    <xf numFmtId="49" fontId="68" fillId="0" borderId="0" xfId="0" applyNumberFormat="1" applyFont="1" applyAlignment="1">
      <alignment/>
    </xf>
    <xf numFmtId="0" fontId="18" fillId="0" borderId="0" xfId="0" applyNumberFormat="1" applyFont="1" applyFill="1" applyAlignment="1">
      <alignment horizontal="center"/>
    </xf>
    <xf numFmtId="164" fontId="61" fillId="33" borderId="11" xfId="42" applyNumberFormat="1" applyFont="1" applyFill="1" applyBorder="1" applyAlignment="1">
      <alignment/>
    </xf>
    <xf numFmtId="164" fontId="18" fillId="0" borderId="0" xfId="42" applyNumberFormat="1" applyFont="1" applyAlignment="1">
      <alignment/>
    </xf>
    <xf numFmtId="164" fontId="18" fillId="0" borderId="0" xfId="42" applyNumberFormat="1" applyFont="1" applyBorder="1" applyAlignment="1">
      <alignment/>
    </xf>
    <xf numFmtId="3" fontId="61" fillId="34" borderId="11" xfId="0" applyNumberFormat="1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0" fillId="0" borderId="10" xfId="0" applyNumberFormat="1" applyFont="1" applyBorder="1" applyAlignment="1">
      <alignment/>
    </xf>
    <xf numFmtId="1" fontId="61" fillId="38" borderId="0" xfId="0" applyNumberFormat="1" applyFont="1" applyFill="1" applyAlignment="1">
      <alignment/>
    </xf>
    <xf numFmtId="0" fontId="6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0" fillId="0" borderId="0" xfId="0" applyNumberFormat="1" applyFont="1" applyBorder="1" applyAlignment="1">
      <alignment/>
    </xf>
    <xf numFmtId="3" fontId="61" fillId="0" borderId="0" xfId="0" applyNumberFormat="1" applyFont="1" applyFill="1" applyAlignment="1">
      <alignment/>
    </xf>
    <xf numFmtId="3" fontId="2" fillId="9" borderId="0" xfId="58" applyNumberFormat="1" applyFont="1" applyFill="1" applyAlignment="1">
      <alignment/>
      <protection/>
    </xf>
    <xf numFmtId="0" fontId="10" fillId="0" borderId="23" xfId="58" applyFont="1" applyBorder="1" applyAlignment="1">
      <alignment/>
      <protection/>
    </xf>
    <xf numFmtId="0" fontId="2" fillId="0" borderId="23" xfId="58" applyFont="1" applyBorder="1" applyAlignment="1">
      <alignment/>
      <protection/>
    </xf>
    <xf numFmtId="0" fontId="15" fillId="0" borderId="0" xfId="58" applyFont="1" applyAlignment="1">
      <alignment/>
      <protection/>
    </xf>
    <xf numFmtId="164" fontId="15" fillId="0" borderId="0" xfId="58" applyNumberFormat="1" applyFont="1" applyAlignment="1">
      <alignment/>
      <protection/>
    </xf>
    <xf numFmtId="0" fontId="68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164" fontId="60" fillId="0" borderId="0" xfId="42" applyNumberFormat="1" applyFont="1" applyAlignment="1">
      <alignment horizontal="right"/>
    </xf>
    <xf numFmtId="164" fontId="60" fillId="0" borderId="10" xfId="42" applyNumberFormat="1" applyFont="1" applyBorder="1" applyAlignment="1">
      <alignment horizontal="right"/>
    </xf>
    <xf numFmtId="164" fontId="61" fillId="33" borderId="0" xfId="42" applyNumberFormat="1" applyFont="1" applyFill="1" applyAlignment="1">
      <alignment horizontal="right"/>
    </xf>
    <xf numFmtId="164" fontId="18" fillId="0" borderId="0" xfId="42" applyNumberFormat="1" applyFont="1" applyFill="1" applyAlignment="1">
      <alignment horizontal="right"/>
    </xf>
    <xf numFmtId="164" fontId="61" fillId="33" borderId="0" xfId="42" applyNumberFormat="1" applyFont="1" applyFill="1" applyBorder="1" applyAlignment="1">
      <alignment horizontal="right"/>
    </xf>
    <xf numFmtId="164" fontId="60" fillId="0" borderId="0" xfId="42" applyNumberFormat="1" applyFont="1" applyBorder="1" applyAlignment="1">
      <alignment horizontal="right"/>
    </xf>
    <xf numFmtId="164" fontId="61" fillId="34" borderId="0" xfId="42" applyNumberFormat="1" applyFont="1" applyFill="1" applyAlignment="1">
      <alignment horizontal="right"/>
    </xf>
    <xf numFmtId="3" fontId="62" fillId="9" borderId="0" xfId="0" applyNumberFormat="1" applyFont="1" applyFill="1" applyAlignment="1">
      <alignment horizontal="right"/>
    </xf>
    <xf numFmtId="164" fontId="67" fillId="39" borderId="0" xfId="42" applyNumberFormat="1" applyFont="1" applyFill="1" applyBorder="1" applyAlignment="1">
      <alignment horizontal="right"/>
    </xf>
    <xf numFmtId="164" fontId="67" fillId="39" borderId="10" xfId="42" applyNumberFormat="1" applyFont="1" applyFill="1" applyBorder="1" applyAlignment="1">
      <alignment horizontal="right"/>
    </xf>
    <xf numFmtId="3" fontId="62" fillId="9" borderId="11" xfId="0" applyNumberFormat="1" applyFont="1" applyFill="1" applyBorder="1" applyAlignment="1">
      <alignment horizontal="right"/>
    </xf>
    <xf numFmtId="3" fontId="61" fillId="36" borderId="0" xfId="0" applyNumberFormat="1" applyFont="1" applyFill="1" applyBorder="1" applyAlignment="1">
      <alignment horizontal="right"/>
    </xf>
    <xf numFmtId="3" fontId="61" fillId="37" borderId="0" xfId="0" applyNumberFormat="1" applyFont="1" applyFill="1" applyAlignment="1">
      <alignment horizontal="right"/>
    </xf>
    <xf numFmtId="0" fontId="62" fillId="33" borderId="17" xfId="0" applyFont="1" applyFill="1" applyBorder="1" applyAlignment="1">
      <alignment horizontal="right"/>
    </xf>
    <xf numFmtId="164" fontId="61" fillId="33" borderId="31" xfId="42" applyNumberFormat="1" applyFont="1" applyFill="1" applyBorder="1" applyAlignment="1">
      <alignment horizontal="right"/>
    </xf>
    <xf numFmtId="3" fontId="61" fillId="44" borderId="0" xfId="0" applyNumberFormat="1" applyFont="1" applyFill="1" applyAlignment="1">
      <alignment horizontal="right"/>
    </xf>
    <xf numFmtId="0" fontId="63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3" fontId="61" fillId="0" borderId="0" xfId="0" applyNumberFormat="1" applyFont="1" applyFill="1" applyAlignment="1">
      <alignment horizontal="right"/>
    </xf>
    <xf numFmtId="3" fontId="2" fillId="9" borderId="0" xfId="58" applyNumberFormat="1" applyFont="1" applyFill="1" applyAlignment="1">
      <alignment horizontal="right"/>
      <protection/>
    </xf>
    <xf numFmtId="0" fontId="10" fillId="0" borderId="23" xfId="58" applyFont="1" applyBorder="1" applyAlignment="1">
      <alignment horizontal="right"/>
      <protection/>
    </xf>
    <xf numFmtId="164" fontId="10" fillId="40" borderId="33" xfId="44" applyNumberFormat="1" applyFont="1" applyFill="1" applyBorder="1" applyAlignment="1">
      <alignment horizontal="right"/>
    </xf>
    <xf numFmtId="164" fontId="10" fillId="41" borderId="33" xfId="44" applyNumberFormat="1" applyFont="1" applyFill="1" applyBorder="1" applyAlignment="1">
      <alignment horizontal="right"/>
    </xf>
    <xf numFmtId="164" fontId="10" fillId="34" borderId="33" xfId="44" applyNumberFormat="1" applyFont="1" applyFill="1" applyBorder="1" applyAlignment="1">
      <alignment horizontal="right"/>
    </xf>
    <xf numFmtId="164" fontId="10" fillId="42" borderId="33" xfId="44" applyNumberFormat="1" applyFont="1" applyFill="1" applyBorder="1" applyAlignment="1">
      <alignment horizontal="right"/>
    </xf>
    <xf numFmtId="164" fontId="10" fillId="44" borderId="33" xfId="44" applyNumberFormat="1" applyFont="1" applyFill="1" applyBorder="1" applyAlignment="1">
      <alignment horizontal="right"/>
    </xf>
    <xf numFmtId="164" fontId="10" fillId="36" borderId="33" xfId="44" applyNumberFormat="1" applyFont="1" applyFill="1" applyBorder="1" applyAlignment="1">
      <alignment horizontal="right"/>
    </xf>
    <xf numFmtId="164" fontId="10" fillId="37" borderId="33" xfId="44" applyNumberFormat="1" applyFont="1" applyFill="1" applyBorder="1" applyAlignment="1">
      <alignment horizontal="right"/>
    </xf>
    <xf numFmtId="49" fontId="68" fillId="0" borderId="0" xfId="0" applyNumberFormat="1" applyFont="1" applyAlignment="1">
      <alignment horizontal="right"/>
    </xf>
    <xf numFmtId="0" fontId="4" fillId="0" borderId="39" xfId="58" applyFont="1" applyFill="1" applyBorder="1" applyAlignment="1">
      <alignment wrapText="1"/>
      <protection/>
    </xf>
    <xf numFmtId="0" fontId="4" fillId="0" borderId="38" xfId="58" applyFont="1" applyFill="1" applyBorder="1" applyAlignment="1">
      <alignment wrapText="1"/>
      <protection/>
    </xf>
    <xf numFmtId="1" fontId="62" fillId="0" borderId="40" xfId="0" applyNumberFormat="1" applyFont="1" applyBorder="1" applyAlignment="1">
      <alignment/>
    </xf>
    <xf numFmtId="0" fontId="60" fillId="0" borderId="41" xfId="0" applyFont="1" applyBorder="1" applyAlignment="1">
      <alignment/>
    </xf>
    <xf numFmtId="49" fontId="60" fillId="0" borderId="42" xfId="0" applyNumberFormat="1" applyFont="1" applyBorder="1" applyAlignment="1">
      <alignment/>
    </xf>
    <xf numFmtId="0" fontId="4" fillId="0" borderId="41" xfId="58" applyFont="1" applyFill="1" applyBorder="1" applyAlignment="1">
      <alignment wrapText="1"/>
      <protection/>
    </xf>
    <xf numFmtId="0" fontId="4" fillId="0" borderId="43" xfId="58" applyFont="1" applyFill="1" applyBorder="1" applyAlignment="1">
      <alignment wrapText="1"/>
      <protection/>
    </xf>
    <xf numFmtId="0" fontId="60" fillId="0" borderId="0" xfId="0" applyFont="1" applyAlignment="1">
      <alignment/>
    </xf>
    <xf numFmtId="164" fontId="60" fillId="0" borderId="0" xfId="0" applyNumberFormat="1" applyFont="1" applyAlignment="1">
      <alignment/>
    </xf>
    <xf numFmtId="164" fontId="60" fillId="0" borderId="10" xfId="0" applyNumberFormat="1" applyFont="1" applyBorder="1" applyAlignment="1">
      <alignment/>
    </xf>
    <xf numFmtId="164" fontId="18" fillId="0" borderId="0" xfId="0" applyNumberFormat="1" applyFont="1" applyFill="1" applyAlignment="1">
      <alignment/>
    </xf>
    <xf numFmtId="164" fontId="61" fillId="34" borderId="0" xfId="42" applyNumberFormat="1" applyFont="1" applyFill="1" applyBorder="1" applyAlignment="1">
      <alignment/>
    </xf>
    <xf numFmtId="0" fontId="63" fillId="9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164" fontId="67" fillId="39" borderId="0" xfId="0" applyNumberFormat="1" applyFont="1" applyFill="1" applyBorder="1" applyAlignment="1">
      <alignment/>
    </xf>
    <xf numFmtId="164" fontId="67" fillId="39" borderId="10" xfId="0" applyNumberFormat="1" applyFont="1" applyFill="1" applyBorder="1" applyAlignment="1">
      <alignment/>
    </xf>
    <xf numFmtId="0" fontId="63" fillId="9" borderId="11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" fontId="60" fillId="36" borderId="0" xfId="0" applyNumberFormat="1" applyFont="1" applyFill="1" applyBorder="1" applyAlignment="1">
      <alignment/>
    </xf>
    <xf numFmtId="1" fontId="60" fillId="37" borderId="0" xfId="0" applyNumberFormat="1" applyFont="1" applyFill="1" applyAlignment="1">
      <alignment/>
    </xf>
    <xf numFmtId="1" fontId="60" fillId="38" borderId="0" xfId="0" applyNumberFormat="1" applyFont="1" applyFill="1" applyAlignment="1">
      <alignment/>
    </xf>
    <xf numFmtId="0" fontId="63" fillId="33" borderId="17" xfId="0" applyFont="1" applyFill="1" applyBorder="1" applyAlignment="1">
      <alignment/>
    </xf>
    <xf numFmtId="164" fontId="6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60" fillId="38" borderId="0" xfId="0" applyNumberFormat="1" applyFont="1" applyFill="1" applyAlignment="1">
      <alignment/>
    </xf>
    <xf numFmtId="3" fontId="60" fillId="34" borderId="0" xfId="0" applyNumberFormat="1" applyFont="1" applyFill="1" applyAlignment="1">
      <alignment/>
    </xf>
    <xf numFmtId="0" fontId="60" fillId="0" borderId="23" xfId="0" applyFont="1" applyBorder="1" applyAlignment="1">
      <alignment/>
    </xf>
    <xf numFmtId="0" fontId="68" fillId="0" borderId="0" xfId="0" applyNumberFormat="1" applyFont="1" applyFill="1" applyAlignment="1">
      <alignment/>
    </xf>
    <xf numFmtId="164" fontId="10" fillId="40" borderId="36" xfId="44" applyNumberFormat="1" applyFont="1" applyFill="1" applyBorder="1" applyAlignment="1">
      <alignment/>
    </xf>
    <xf numFmtId="3" fontId="4" fillId="0" borderId="44" xfId="58" applyNumberFormat="1" applyFont="1" applyFill="1" applyBorder="1" applyAlignment="1">
      <alignment horizontal="right" wrapText="1"/>
      <protection/>
    </xf>
    <xf numFmtId="164" fontId="61" fillId="33" borderId="19" xfId="42" applyNumberFormat="1" applyFont="1" applyFill="1" applyBorder="1" applyAlignment="1">
      <alignment horizontal="right"/>
    </xf>
    <xf numFmtId="3" fontId="61" fillId="34" borderId="19" xfId="0" applyNumberFormat="1" applyFont="1" applyFill="1" applyBorder="1" applyAlignment="1">
      <alignment horizontal="right"/>
    </xf>
    <xf numFmtId="0" fontId="62" fillId="33" borderId="19" xfId="0" applyFont="1" applyFill="1" applyBorder="1" applyAlignment="1">
      <alignment horizontal="right"/>
    </xf>
    <xf numFmtId="3" fontId="60" fillId="0" borderId="10" xfId="0" applyNumberFormat="1" applyFont="1" applyBorder="1" applyAlignment="1">
      <alignment horizontal="right"/>
    </xf>
    <xf numFmtId="164" fontId="67" fillId="39" borderId="45" xfId="42" applyNumberFormat="1" applyFont="1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3" fillId="0" borderId="23" xfId="0" applyFont="1" applyBorder="1" applyAlignment="1">
      <alignment horizontal="right"/>
    </xf>
    <xf numFmtId="3" fontId="60" fillId="0" borderId="0" xfId="0" applyNumberFormat="1" applyFont="1" applyAlignment="1">
      <alignment horizontal="right"/>
    </xf>
    <xf numFmtId="3" fontId="12" fillId="0" borderId="0" xfId="58" applyNumberFormat="1" applyFont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6.421875" style="7" bestFit="1" customWidth="1"/>
    <col min="2" max="2" width="21.8515625" style="7" customWidth="1"/>
    <col min="3" max="3" width="10.28125" style="37" customWidth="1"/>
    <col min="4" max="4" width="49.7109375" style="7" bestFit="1" customWidth="1"/>
    <col min="5" max="5" width="9.7109375" style="277" customWidth="1"/>
    <col min="6" max="6" width="6.7109375" style="37" bestFit="1" customWidth="1"/>
    <col min="7" max="7" width="3.00390625" style="37" bestFit="1" customWidth="1"/>
    <col min="8" max="8" width="7.7109375" style="117" customWidth="1"/>
    <col min="9" max="9" width="9.421875" style="117" customWidth="1"/>
    <col min="10" max="10" width="5.8515625" style="117" hidden="1" customWidth="1"/>
    <col min="11" max="11" width="8.28125" style="313" customWidth="1"/>
    <col min="12" max="12" width="9.00390625" style="60" bestFit="1" customWidth="1"/>
    <col min="13" max="16384" width="8.8515625" style="20" customWidth="1"/>
  </cols>
  <sheetData>
    <row r="1" spans="1:12" s="313" customFormat="1" ht="24">
      <c r="A1" s="306" t="s">
        <v>415</v>
      </c>
      <c r="B1" s="307" t="s">
        <v>416</v>
      </c>
      <c r="C1" s="244" t="s">
        <v>417</v>
      </c>
      <c r="D1" s="307" t="s">
        <v>418</v>
      </c>
      <c r="E1" s="336" t="s">
        <v>419</v>
      </c>
      <c r="F1" s="308" t="s">
        <v>420</v>
      </c>
      <c r="G1" s="309"/>
      <c r="H1" s="244" t="s">
        <v>421</v>
      </c>
      <c r="I1" s="244" t="s">
        <v>422</v>
      </c>
      <c r="J1" s="310" t="s">
        <v>423</v>
      </c>
      <c r="K1" s="311" t="s">
        <v>424</v>
      </c>
      <c r="L1" s="312" t="s">
        <v>425</v>
      </c>
    </row>
    <row r="2" spans="1:12" ht="11.25">
      <c r="A2" s="7" t="s">
        <v>0</v>
      </c>
      <c r="B2" s="7" t="s">
        <v>1</v>
      </c>
      <c r="C2" s="95">
        <v>1103</v>
      </c>
      <c r="D2" s="7" t="s">
        <v>2</v>
      </c>
      <c r="E2" s="277">
        <f aca="true" t="shared" si="0" ref="E2:E7">SUM(H2:J2)</f>
        <v>295</v>
      </c>
      <c r="F2" s="37" t="s">
        <v>3</v>
      </c>
      <c r="G2" s="37" t="s">
        <v>4</v>
      </c>
      <c r="H2" s="117">
        <v>29</v>
      </c>
      <c r="I2" s="52">
        <v>2</v>
      </c>
      <c r="J2" s="52">
        <v>264</v>
      </c>
      <c r="K2" s="53">
        <f aca="true" t="shared" si="1" ref="K2:K7">H2+I2</f>
        <v>31</v>
      </c>
      <c r="L2" s="1">
        <f aca="true" t="shared" si="2" ref="L2:L8">K2/E2</f>
        <v>0.10508474576271186</v>
      </c>
    </row>
    <row r="3" spans="1:12" ht="11.25">
      <c r="A3" s="7" t="s">
        <v>0</v>
      </c>
      <c r="B3" s="7" t="s">
        <v>1</v>
      </c>
      <c r="C3" s="95">
        <v>1104</v>
      </c>
      <c r="D3" s="7" t="s">
        <v>5</v>
      </c>
      <c r="E3" s="277">
        <f t="shared" si="0"/>
        <v>344</v>
      </c>
      <c r="F3" s="37" t="s">
        <v>3</v>
      </c>
      <c r="G3" s="37" t="s">
        <v>4</v>
      </c>
      <c r="H3" s="117">
        <v>8</v>
      </c>
      <c r="I3" s="52">
        <v>2</v>
      </c>
      <c r="J3" s="52">
        <v>334</v>
      </c>
      <c r="K3" s="53">
        <f t="shared" si="1"/>
        <v>10</v>
      </c>
      <c r="L3" s="1">
        <f t="shared" si="2"/>
        <v>0.029069767441860465</v>
      </c>
    </row>
    <row r="4" spans="1:12" ht="11.25">
      <c r="A4" s="7" t="s">
        <v>0</v>
      </c>
      <c r="B4" s="7" t="s">
        <v>1</v>
      </c>
      <c r="C4" s="95">
        <v>1105</v>
      </c>
      <c r="D4" s="7" t="s">
        <v>6</v>
      </c>
      <c r="E4" s="277">
        <f t="shared" si="0"/>
        <v>537</v>
      </c>
      <c r="F4" s="37" t="s">
        <v>7</v>
      </c>
      <c r="G4" s="37" t="s">
        <v>8</v>
      </c>
      <c r="H4" s="117">
        <v>29</v>
      </c>
      <c r="I4" s="52">
        <v>7</v>
      </c>
      <c r="J4" s="52">
        <v>501</v>
      </c>
      <c r="K4" s="53">
        <f t="shared" si="1"/>
        <v>36</v>
      </c>
      <c r="L4" s="1">
        <f t="shared" si="2"/>
        <v>0.0670391061452514</v>
      </c>
    </row>
    <row r="5" spans="1:12" ht="11.25">
      <c r="A5" s="7" t="s">
        <v>0</v>
      </c>
      <c r="B5" s="7" t="s">
        <v>1</v>
      </c>
      <c r="C5" s="95">
        <v>1106</v>
      </c>
      <c r="D5" s="7" t="s">
        <v>9</v>
      </c>
      <c r="E5" s="277">
        <f t="shared" si="0"/>
        <v>1116</v>
      </c>
      <c r="F5" s="37" t="s">
        <v>10</v>
      </c>
      <c r="G5" s="37" t="s">
        <v>11</v>
      </c>
      <c r="H5" s="117">
        <v>52</v>
      </c>
      <c r="I5" s="52">
        <v>13</v>
      </c>
      <c r="J5" s="52">
        <v>1051</v>
      </c>
      <c r="K5" s="53">
        <f t="shared" si="1"/>
        <v>65</v>
      </c>
      <c r="L5" s="1">
        <f t="shared" si="2"/>
        <v>0.05824372759856631</v>
      </c>
    </row>
    <row r="6" spans="1:12" ht="11.25">
      <c r="A6" s="7" t="s">
        <v>0</v>
      </c>
      <c r="B6" s="7" t="s">
        <v>1</v>
      </c>
      <c r="C6" s="95">
        <v>1108</v>
      </c>
      <c r="D6" s="7" t="s">
        <v>12</v>
      </c>
      <c r="E6" s="277">
        <f t="shared" si="0"/>
        <v>792</v>
      </c>
      <c r="F6" s="37" t="s">
        <v>13</v>
      </c>
      <c r="G6" s="37" t="s">
        <v>14</v>
      </c>
      <c r="H6" s="117">
        <v>36</v>
      </c>
      <c r="I6" s="52">
        <v>8</v>
      </c>
      <c r="J6" s="52">
        <v>748</v>
      </c>
      <c r="K6" s="53">
        <f t="shared" si="1"/>
        <v>44</v>
      </c>
      <c r="L6" s="1">
        <f t="shared" si="2"/>
        <v>0.05555555555555555</v>
      </c>
    </row>
    <row r="7" spans="1:12" ht="11.25">
      <c r="A7" s="7" t="s">
        <v>0</v>
      </c>
      <c r="B7" s="7" t="s">
        <v>1</v>
      </c>
      <c r="C7" s="95">
        <v>1109</v>
      </c>
      <c r="D7" s="7" t="s">
        <v>15</v>
      </c>
      <c r="E7" s="278">
        <f t="shared" si="0"/>
        <v>246</v>
      </c>
      <c r="F7" s="37" t="s">
        <v>16</v>
      </c>
      <c r="G7" s="37" t="s">
        <v>4</v>
      </c>
      <c r="H7" s="118">
        <v>3</v>
      </c>
      <c r="I7" s="54">
        <v>3</v>
      </c>
      <c r="J7" s="54">
        <v>240</v>
      </c>
      <c r="K7" s="55">
        <f t="shared" si="1"/>
        <v>6</v>
      </c>
      <c r="L7" s="2">
        <f t="shared" si="2"/>
        <v>0.024390243902439025</v>
      </c>
    </row>
    <row r="8" spans="1:12" ht="12">
      <c r="A8" s="8"/>
      <c r="B8" s="11" t="s">
        <v>426</v>
      </c>
      <c r="C8" s="9">
        <f>COUNT(C2:C7)</f>
        <v>6</v>
      </c>
      <c r="D8" s="10" t="s">
        <v>427</v>
      </c>
      <c r="E8" s="337">
        <f>SUBTOTAL(9,E2:E7)</f>
        <v>3330</v>
      </c>
      <c r="F8" s="131"/>
      <c r="G8" s="131"/>
      <c r="H8" s="259">
        <f>SUBTOTAL(9,H2:H7)</f>
        <v>157</v>
      </c>
      <c r="I8" s="132">
        <f>SUBTOTAL(9,I2:I7)</f>
        <v>35</v>
      </c>
      <c r="J8" s="132">
        <f>SUBTOTAL(9,J2:J7)</f>
        <v>3138</v>
      </c>
      <c r="K8" s="132">
        <f>SUBTOTAL(9,K2:K7)</f>
        <v>192</v>
      </c>
      <c r="L8" s="4">
        <f t="shared" si="2"/>
        <v>0.05765765765765766</v>
      </c>
    </row>
    <row r="9" spans="9:11" ht="11.25">
      <c r="I9" s="52"/>
      <c r="J9" s="52"/>
      <c r="K9" s="60"/>
    </row>
    <row r="10" spans="1:12" ht="11.25">
      <c r="A10" s="7" t="s">
        <v>4</v>
      </c>
      <c r="B10" s="7" t="s">
        <v>17</v>
      </c>
      <c r="C10" s="95">
        <v>3104</v>
      </c>
      <c r="D10" s="7" t="s">
        <v>18</v>
      </c>
      <c r="E10" s="277">
        <f>SUM(H10:J10)</f>
        <v>566</v>
      </c>
      <c r="F10" s="37" t="s">
        <v>13</v>
      </c>
      <c r="G10" s="37" t="s">
        <v>14</v>
      </c>
      <c r="H10" s="117">
        <v>156</v>
      </c>
      <c r="I10" s="52">
        <v>36</v>
      </c>
      <c r="J10" s="52">
        <v>374</v>
      </c>
      <c r="K10" s="53">
        <f>H10+I10</f>
        <v>192</v>
      </c>
      <c r="L10" s="1">
        <f aca="true" t="shared" si="3" ref="L10:L15">K10/E10</f>
        <v>0.3392226148409894</v>
      </c>
    </row>
    <row r="11" spans="1:12" ht="11.25">
      <c r="A11" s="7" t="s">
        <v>4</v>
      </c>
      <c r="B11" s="7" t="s">
        <v>17</v>
      </c>
      <c r="C11" s="95">
        <v>3105</v>
      </c>
      <c r="D11" s="7" t="s">
        <v>19</v>
      </c>
      <c r="E11" s="277">
        <f>SUM(H11:J11)</f>
        <v>376</v>
      </c>
      <c r="F11" s="37" t="s">
        <v>20</v>
      </c>
      <c r="G11" s="37" t="s">
        <v>8</v>
      </c>
      <c r="H11" s="117">
        <v>108</v>
      </c>
      <c r="I11" s="52">
        <v>28</v>
      </c>
      <c r="J11" s="52">
        <v>240</v>
      </c>
      <c r="K11" s="53">
        <f>H11+I11</f>
        <v>136</v>
      </c>
      <c r="L11" s="1">
        <f t="shared" si="3"/>
        <v>0.3617021276595745</v>
      </c>
    </row>
    <row r="12" spans="1:12" ht="11.25">
      <c r="A12" s="7" t="s">
        <v>4</v>
      </c>
      <c r="B12" s="7" t="s">
        <v>17</v>
      </c>
      <c r="C12" s="95">
        <v>3107</v>
      </c>
      <c r="D12" s="7" t="s">
        <v>21</v>
      </c>
      <c r="E12" s="277">
        <f>SUM(H12:J12)</f>
        <v>294</v>
      </c>
      <c r="F12" s="37" t="s">
        <v>20</v>
      </c>
      <c r="G12" s="37" t="s">
        <v>8</v>
      </c>
      <c r="H12" s="117">
        <v>95</v>
      </c>
      <c r="I12" s="52">
        <v>32</v>
      </c>
      <c r="J12" s="52">
        <v>167</v>
      </c>
      <c r="K12" s="53">
        <f>H12+I12</f>
        <v>127</v>
      </c>
      <c r="L12" s="1">
        <f t="shared" si="3"/>
        <v>0.43197278911564624</v>
      </c>
    </row>
    <row r="13" spans="1:12" ht="11.25">
      <c r="A13" s="7" t="s">
        <v>4</v>
      </c>
      <c r="B13" s="7" t="s">
        <v>17</v>
      </c>
      <c r="C13" s="95">
        <v>3108</v>
      </c>
      <c r="D13" s="7" t="s">
        <v>22</v>
      </c>
      <c r="E13" s="277">
        <f>SUM(H13:J13)</f>
        <v>315</v>
      </c>
      <c r="F13" s="37" t="s">
        <v>3</v>
      </c>
      <c r="G13" s="37" t="s">
        <v>0</v>
      </c>
      <c r="H13" s="117">
        <v>81</v>
      </c>
      <c r="I13" s="52">
        <v>15</v>
      </c>
      <c r="J13" s="52">
        <v>219</v>
      </c>
      <c r="K13" s="53">
        <f>H13+I13</f>
        <v>96</v>
      </c>
      <c r="L13" s="1">
        <f t="shared" si="3"/>
        <v>0.3047619047619048</v>
      </c>
    </row>
    <row r="14" spans="1:12" ht="11.25">
      <c r="A14" s="7" t="s">
        <v>4</v>
      </c>
      <c r="B14" s="7" t="s">
        <v>17</v>
      </c>
      <c r="C14" s="95">
        <v>3109</v>
      </c>
      <c r="D14" s="7" t="s">
        <v>23</v>
      </c>
      <c r="E14" s="278">
        <f>SUM(H14:J14)</f>
        <v>762</v>
      </c>
      <c r="F14" s="37" t="s">
        <v>10</v>
      </c>
      <c r="G14" s="37" t="s">
        <v>11</v>
      </c>
      <c r="H14" s="118">
        <v>184</v>
      </c>
      <c r="I14" s="54">
        <v>42</v>
      </c>
      <c r="J14" s="54">
        <v>536</v>
      </c>
      <c r="K14" s="55">
        <f>H14+I14</f>
        <v>226</v>
      </c>
      <c r="L14" s="2">
        <f t="shared" si="3"/>
        <v>0.29658792650918636</v>
      </c>
    </row>
    <row r="15" spans="1:12" ht="12">
      <c r="A15" s="12"/>
      <c r="B15" s="13" t="s">
        <v>428</v>
      </c>
      <c r="C15" s="14">
        <f>COUNT(C10:C14)</f>
        <v>5</v>
      </c>
      <c r="D15" s="10" t="s">
        <v>427</v>
      </c>
      <c r="E15" s="279">
        <f>SUBTOTAL(9,E10:E14)</f>
        <v>2313</v>
      </c>
      <c r="F15" s="56"/>
      <c r="G15" s="56"/>
      <c r="H15" s="119">
        <f>SUBTOTAL(9,H10:H14)</f>
        <v>624</v>
      </c>
      <c r="I15" s="57">
        <f>SUBTOTAL(9,I10:I14)</f>
        <v>153</v>
      </c>
      <c r="J15" s="57">
        <f>SUBTOTAL(9,J10:J14)</f>
        <v>1536</v>
      </c>
      <c r="K15" s="57">
        <f>SUBTOTAL(9,K10:K14)</f>
        <v>777</v>
      </c>
      <c r="L15" s="3">
        <f t="shared" si="3"/>
        <v>0.3359273670557717</v>
      </c>
    </row>
    <row r="16" spans="9:11" ht="11.25">
      <c r="I16" s="52"/>
      <c r="J16" s="52"/>
      <c r="K16" s="60"/>
    </row>
    <row r="17" spans="1:12" ht="11.25">
      <c r="A17" s="7" t="s">
        <v>7</v>
      </c>
      <c r="B17" s="7" t="s">
        <v>24</v>
      </c>
      <c r="C17" s="95">
        <v>4101</v>
      </c>
      <c r="D17" s="7" t="s">
        <v>25</v>
      </c>
      <c r="E17" s="277">
        <f aca="true" t="shared" si="4" ref="E17:E22">SUM(H17:J17)</f>
        <v>408</v>
      </c>
      <c r="F17" s="37" t="s">
        <v>0</v>
      </c>
      <c r="G17" s="37" t="s">
        <v>7</v>
      </c>
      <c r="H17" s="117">
        <v>332</v>
      </c>
      <c r="I17" s="52">
        <v>26</v>
      </c>
      <c r="J17" s="52">
        <v>50</v>
      </c>
      <c r="K17" s="53">
        <f aca="true" t="shared" si="5" ref="K17:K22">H17+I17</f>
        <v>358</v>
      </c>
      <c r="L17" s="1">
        <f aca="true" t="shared" si="6" ref="L17:L23">K17/E17</f>
        <v>0.8774509803921569</v>
      </c>
    </row>
    <row r="18" spans="1:12" s="240" customFormat="1" ht="11.25">
      <c r="A18" s="239" t="s">
        <v>7</v>
      </c>
      <c r="B18" s="232" t="s">
        <v>24</v>
      </c>
      <c r="C18" s="258">
        <v>4104</v>
      </c>
      <c r="D18" s="232" t="s">
        <v>26</v>
      </c>
      <c r="E18" s="280">
        <f t="shared" si="4"/>
        <v>164</v>
      </c>
      <c r="F18" s="234" t="s">
        <v>3</v>
      </c>
      <c r="G18" s="234" t="s">
        <v>0</v>
      </c>
      <c r="H18" s="233">
        <v>111</v>
      </c>
      <c r="I18" s="235">
        <v>6</v>
      </c>
      <c r="J18" s="235">
        <v>47</v>
      </c>
      <c r="K18" s="236">
        <f t="shared" si="5"/>
        <v>117</v>
      </c>
      <c r="L18" s="237">
        <f t="shared" si="6"/>
        <v>0.7134146341463414</v>
      </c>
    </row>
    <row r="19" spans="1:12" ht="11.25">
      <c r="A19" s="7" t="s">
        <v>7</v>
      </c>
      <c r="B19" s="7" t="s">
        <v>24</v>
      </c>
      <c r="C19" s="95">
        <v>4106</v>
      </c>
      <c r="D19" s="7" t="s">
        <v>27</v>
      </c>
      <c r="E19" s="277">
        <f t="shared" si="4"/>
        <v>498</v>
      </c>
      <c r="F19" s="37" t="s">
        <v>0</v>
      </c>
      <c r="G19" s="37" t="s">
        <v>7</v>
      </c>
      <c r="H19" s="117">
        <v>425</v>
      </c>
      <c r="I19" s="52">
        <v>19</v>
      </c>
      <c r="J19" s="52">
        <v>54</v>
      </c>
      <c r="K19" s="53">
        <f t="shared" si="5"/>
        <v>444</v>
      </c>
      <c r="L19" s="1">
        <f t="shared" si="6"/>
        <v>0.891566265060241</v>
      </c>
    </row>
    <row r="20" spans="1:12" ht="11.25">
      <c r="A20" s="7" t="s">
        <v>7</v>
      </c>
      <c r="B20" s="7" t="s">
        <v>24</v>
      </c>
      <c r="C20" s="95">
        <v>4108</v>
      </c>
      <c r="D20" s="7" t="s">
        <v>28</v>
      </c>
      <c r="E20" s="277">
        <f t="shared" si="4"/>
        <v>667</v>
      </c>
      <c r="F20" s="37" t="s">
        <v>10</v>
      </c>
      <c r="G20" s="37" t="s">
        <v>11</v>
      </c>
      <c r="H20" s="117">
        <v>493</v>
      </c>
      <c r="I20" s="52">
        <v>35</v>
      </c>
      <c r="J20" s="52">
        <v>139</v>
      </c>
      <c r="K20" s="53">
        <f t="shared" si="5"/>
        <v>528</v>
      </c>
      <c r="L20" s="1">
        <f t="shared" si="6"/>
        <v>0.7916041979010495</v>
      </c>
    </row>
    <row r="21" spans="1:12" ht="11.25">
      <c r="A21" s="7" t="s">
        <v>7</v>
      </c>
      <c r="B21" s="7" t="s">
        <v>24</v>
      </c>
      <c r="C21" s="95">
        <v>4115</v>
      </c>
      <c r="D21" s="7" t="s">
        <v>29</v>
      </c>
      <c r="E21" s="277">
        <f t="shared" si="4"/>
        <v>710</v>
      </c>
      <c r="F21" s="37" t="s">
        <v>8</v>
      </c>
      <c r="G21" s="37" t="s">
        <v>14</v>
      </c>
      <c r="H21" s="117">
        <v>583</v>
      </c>
      <c r="I21" s="52">
        <v>31</v>
      </c>
      <c r="J21" s="52">
        <v>96</v>
      </c>
      <c r="K21" s="53">
        <f t="shared" si="5"/>
        <v>614</v>
      </c>
      <c r="L21" s="1">
        <f t="shared" si="6"/>
        <v>0.8647887323943662</v>
      </c>
    </row>
    <row r="22" spans="1:12" ht="11.25">
      <c r="A22" s="7" t="s">
        <v>7</v>
      </c>
      <c r="B22" s="7" t="s">
        <v>24</v>
      </c>
      <c r="C22" s="95">
        <v>4117</v>
      </c>
      <c r="D22" s="7" t="s">
        <v>30</v>
      </c>
      <c r="E22" s="278">
        <f t="shared" si="4"/>
        <v>233</v>
      </c>
      <c r="F22" s="37" t="s">
        <v>3</v>
      </c>
      <c r="G22" s="37" t="s">
        <v>0</v>
      </c>
      <c r="H22" s="118">
        <v>180</v>
      </c>
      <c r="I22" s="54">
        <v>15</v>
      </c>
      <c r="J22" s="54">
        <v>38</v>
      </c>
      <c r="K22" s="55">
        <f t="shared" si="5"/>
        <v>195</v>
      </c>
      <c r="L22" s="2">
        <f t="shared" si="6"/>
        <v>0.8369098712446352</v>
      </c>
    </row>
    <row r="23" spans="1:12" ht="12">
      <c r="A23" s="15"/>
      <c r="B23" s="13" t="s">
        <v>429</v>
      </c>
      <c r="C23" s="14">
        <f>COUNT(C17:C22)</f>
        <v>6</v>
      </c>
      <c r="D23" s="10" t="s">
        <v>427</v>
      </c>
      <c r="E23" s="281">
        <f>SUBTOTAL(9,E17:E22)</f>
        <v>2680</v>
      </c>
      <c r="F23" s="56"/>
      <c r="G23" s="56"/>
      <c r="H23" s="120">
        <f>SUBTOTAL(9,H17:H22)</f>
        <v>2124</v>
      </c>
      <c r="I23" s="58">
        <f>SUBTOTAL(9,I17:I22)</f>
        <v>132</v>
      </c>
      <c r="J23" s="58">
        <f>SUBTOTAL(9,J17:J22)</f>
        <v>424</v>
      </c>
      <c r="K23" s="58">
        <f>SUBTOTAL(9,K17:K22)</f>
        <v>2256</v>
      </c>
      <c r="L23" s="3">
        <f t="shared" si="6"/>
        <v>0.8417910447761194</v>
      </c>
    </row>
    <row r="24" spans="5:11" ht="11.25">
      <c r="E24" s="282"/>
      <c r="H24" s="121"/>
      <c r="I24" s="59"/>
      <c r="J24" s="59"/>
      <c r="K24" s="60"/>
    </row>
    <row r="25" spans="1:12" ht="11.25">
      <c r="A25" s="7" t="s">
        <v>31</v>
      </c>
      <c r="B25" s="7" t="s">
        <v>433</v>
      </c>
      <c r="C25" s="95">
        <v>4601</v>
      </c>
      <c r="D25" s="7" t="s">
        <v>32</v>
      </c>
      <c r="E25" s="282">
        <f>SUM(H25:J25)</f>
        <v>561</v>
      </c>
      <c r="F25" s="37" t="s">
        <v>16</v>
      </c>
      <c r="G25" s="37" t="s">
        <v>14</v>
      </c>
      <c r="H25" s="121">
        <v>397</v>
      </c>
      <c r="I25" s="59">
        <v>78</v>
      </c>
      <c r="J25" s="59">
        <v>86</v>
      </c>
      <c r="K25" s="53">
        <f>H25+I25</f>
        <v>475</v>
      </c>
      <c r="L25" s="1">
        <f>K25/E25</f>
        <v>0.8467023172905526</v>
      </c>
    </row>
    <row r="26" spans="1:12" ht="11.25">
      <c r="A26" s="7" t="s">
        <v>33</v>
      </c>
      <c r="B26" s="7" t="s">
        <v>433</v>
      </c>
      <c r="C26" s="95">
        <v>4602</v>
      </c>
      <c r="D26" s="7" t="s">
        <v>34</v>
      </c>
      <c r="E26" s="277">
        <f>SUM(H26:J26)</f>
        <v>238</v>
      </c>
      <c r="F26" s="37" t="s">
        <v>13</v>
      </c>
      <c r="G26" s="37" t="s">
        <v>14</v>
      </c>
      <c r="H26" s="117">
        <v>182</v>
      </c>
      <c r="I26" s="52">
        <v>22</v>
      </c>
      <c r="J26" s="52">
        <v>34</v>
      </c>
      <c r="K26" s="53">
        <f>H26+I26</f>
        <v>204</v>
      </c>
      <c r="L26" s="1">
        <f>K26/E26</f>
        <v>0.8571428571428571</v>
      </c>
    </row>
    <row r="27" spans="1:12" ht="11.25">
      <c r="A27" s="7" t="s">
        <v>35</v>
      </c>
      <c r="B27" s="7" t="s">
        <v>433</v>
      </c>
      <c r="C27" s="95">
        <v>4603</v>
      </c>
      <c r="D27" s="7" t="s">
        <v>484</v>
      </c>
      <c r="E27" s="278">
        <f>SUM(H27:J27)</f>
        <v>77</v>
      </c>
      <c r="F27" s="37" t="s">
        <v>10</v>
      </c>
      <c r="G27" s="37" t="s">
        <v>11</v>
      </c>
      <c r="H27" s="118">
        <v>29</v>
      </c>
      <c r="I27" s="54">
        <v>0</v>
      </c>
      <c r="J27" s="54">
        <v>48</v>
      </c>
      <c r="K27" s="55">
        <f>H27+I27</f>
        <v>29</v>
      </c>
      <c r="L27" s="2">
        <f>K27/E27</f>
        <v>0.37662337662337664</v>
      </c>
    </row>
    <row r="28" spans="1:12" ht="12">
      <c r="A28" s="16"/>
      <c r="B28" s="17"/>
      <c r="C28" s="18">
        <f>COUNT(C25:C27)</f>
        <v>3</v>
      </c>
      <c r="D28" s="19" t="s">
        <v>430</v>
      </c>
      <c r="E28" s="283">
        <f>SUBTOTAL(9,E25:E27)</f>
        <v>876</v>
      </c>
      <c r="F28" s="61"/>
      <c r="G28" s="61"/>
      <c r="H28" s="122">
        <f>SUBTOTAL(9,H25:H27)</f>
        <v>608</v>
      </c>
      <c r="I28" s="122">
        <f>SUBTOTAL(9,I25:I27)</f>
        <v>100</v>
      </c>
      <c r="J28" s="122">
        <f>SUBTOTAL(9,J25:J27)</f>
        <v>168</v>
      </c>
      <c r="K28" s="317">
        <f>SUBTOTAL(9,K25:K27)</f>
        <v>708</v>
      </c>
      <c r="L28" s="6">
        <f>K28/E28</f>
        <v>0.8082191780821918</v>
      </c>
    </row>
    <row r="30" spans="1:12" ht="12">
      <c r="A30" s="21"/>
      <c r="B30" s="22" t="s">
        <v>431</v>
      </c>
      <c r="C30" s="23">
        <f>C23+C28</f>
        <v>9</v>
      </c>
      <c r="D30" s="24" t="s">
        <v>432</v>
      </c>
      <c r="E30" s="284">
        <f>SUBTOTAL(9,E17:E28)</f>
        <v>3556</v>
      </c>
      <c r="F30" s="21"/>
      <c r="G30" s="21"/>
      <c r="H30" s="123">
        <f>SUBTOTAL(9,H17:H28)</f>
        <v>2732</v>
      </c>
      <c r="I30" s="123">
        <f>SUBTOTAL(9,I17:I28)</f>
        <v>232</v>
      </c>
      <c r="J30" s="318"/>
      <c r="K30" s="123">
        <f>SUBTOTAL(9,K17:K28)</f>
        <v>2964</v>
      </c>
      <c r="L30" s="25">
        <f>K30/E30</f>
        <v>0.8335208098987626</v>
      </c>
    </row>
    <row r="32" spans="1:12" ht="11.25">
      <c r="A32" s="7" t="s">
        <v>13</v>
      </c>
      <c r="B32" s="7" t="s">
        <v>36</v>
      </c>
      <c r="C32" s="95">
        <v>6104</v>
      </c>
      <c r="D32" s="7" t="s">
        <v>37</v>
      </c>
      <c r="E32" s="277">
        <f aca="true" t="shared" si="7" ref="E32:E38">SUM(H32:J32)</f>
        <v>1105</v>
      </c>
      <c r="F32" s="37" t="s">
        <v>13</v>
      </c>
      <c r="G32" s="37" t="s">
        <v>14</v>
      </c>
      <c r="H32" s="117">
        <v>283</v>
      </c>
      <c r="I32" s="117">
        <v>56</v>
      </c>
      <c r="J32" s="117">
        <v>766</v>
      </c>
      <c r="K32" s="314">
        <f aca="true" t="shared" si="8" ref="K32:K38">H32+I32</f>
        <v>339</v>
      </c>
      <c r="L32" s="1">
        <f aca="true" t="shared" si="9" ref="L32:L39">K32/E32</f>
        <v>0.3067873303167421</v>
      </c>
    </row>
    <row r="33" spans="1:12" ht="11.25">
      <c r="A33" s="7" t="s">
        <v>13</v>
      </c>
      <c r="B33" s="7" t="s">
        <v>36</v>
      </c>
      <c r="C33" s="95">
        <v>6109</v>
      </c>
      <c r="D33" s="7" t="s">
        <v>38</v>
      </c>
      <c r="E33" s="277">
        <f t="shared" si="7"/>
        <v>361</v>
      </c>
      <c r="F33" s="37" t="s">
        <v>16</v>
      </c>
      <c r="G33" s="37" t="s">
        <v>8</v>
      </c>
      <c r="H33" s="117">
        <v>62</v>
      </c>
      <c r="I33" s="117">
        <v>24</v>
      </c>
      <c r="J33" s="117">
        <v>275</v>
      </c>
      <c r="K33" s="314">
        <f t="shared" si="8"/>
        <v>86</v>
      </c>
      <c r="L33" s="1">
        <f t="shared" si="9"/>
        <v>0.23822714681440443</v>
      </c>
    </row>
    <row r="34" spans="1:12" ht="11.25">
      <c r="A34" s="7" t="s">
        <v>13</v>
      </c>
      <c r="B34" s="7" t="s">
        <v>36</v>
      </c>
      <c r="C34" s="95">
        <v>6112</v>
      </c>
      <c r="D34" s="7" t="s">
        <v>39</v>
      </c>
      <c r="E34" s="277">
        <f t="shared" si="7"/>
        <v>369</v>
      </c>
      <c r="F34" s="37" t="s">
        <v>16</v>
      </c>
      <c r="G34" s="37" t="s">
        <v>8</v>
      </c>
      <c r="H34" s="117">
        <v>138</v>
      </c>
      <c r="I34" s="117">
        <v>28</v>
      </c>
      <c r="J34" s="117">
        <v>203</v>
      </c>
      <c r="K34" s="314">
        <f t="shared" si="8"/>
        <v>166</v>
      </c>
      <c r="L34" s="1">
        <f t="shared" si="9"/>
        <v>0.44986449864498645</v>
      </c>
    </row>
    <row r="35" spans="1:12" ht="11.25">
      <c r="A35" s="7" t="s">
        <v>13</v>
      </c>
      <c r="B35" s="7" t="s">
        <v>36</v>
      </c>
      <c r="C35" s="95">
        <v>6116</v>
      </c>
      <c r="D35" s="7" t="s">
        <v>40</v>
      </c>
      <c r="E35" s="277">
        <f t="shared" si="7"/>
        <v>411</v>
      </c>
      <c r="F35" s="37" t="s">
        <v>3</v>
      </c>
      <c r="G35" s="37" t="s">
        <v>8</v>
      </c>
      <c r="H35" s="117">
        <v>160</v>
      </c>
      <c r="I35" s="117">
        <v>25</v>
      </c>
      <c r="J35" s="117">
        <v>226</v>
      </c>
      <c r="K35" s="314">
        <f t="shared" si="8"/>
        <v>185</v>
      </c>
      <c r="L35" s="1">
        <f t="shared" si="9"/>
        <v>0.45012165450121655</v>
      </c>
    </row>
    <row r="36" spans="1:12" ht="11.25">
      <c r="A36" s="7" t="s">
        <v>13</v>
      </c>
      <c r="B36" s="7" t="s">
        <v>36</v>
      </c>
      <c r="C36" s="95">
        <v>6117</v>
      </c>
      <c r="D36" s="7" t="s">
        <v>41</v>
      </c>
      <c r="E36" s="277">
        <f t="shared" si="7"/>
        <v>391</v>
      </c>
      <c r="F36" s="37" t="s">
        <v>3</v>
      </c>
      <c r="G36" s="37" t="s">
        <v>8</v>
      </c>
      <c r="H36" s="117">
        <v>146</v>
      </c>
      <c r="I36" s="117">
        <v>18</v>
      </c>
      <c r="J36" s="117">
        <v>227</v>
      </c>
      <c r="K36" s="314">
        <f t="shared" si="8"/>
        <v>164</v>
      </c>
      <c r="L36" s="1">
        <f t="shared" si="9"/>
        <v>0.4194373401534527</v>
      </c>
    </row>
    <row r="37" spans="1:12" ht="11.25">
      <c r="A37" s="7" t="s">
        <v>13</v>
      </c>
      <c r="B37" s="7" t="s">
        <v>36</v>
      </c>
      <c r="C37" s="95">
        <v>6119</v>
      </c>
      <c r="D37" s="7" t="s">
        <v>42</v>
      </c>
      <c r="E37" s="277">
        <f t="shared" si="7"/>
        <v>1482</v>
      </c>
      <c r="F37" s="37" t="s">
        <v>10</v>
      </c>
      <c r="G37" s="37" t="s">
        <v>11</v>
      </c>
      <c r="H37" s="117">
        <v>385</v>
      </c>
      <c r="I37" s="117">
        <v>93</v>
      </c>
      <c r="J37" s="117">
        <v>1004</v>
      </c>
      <c r="K37" s="314">
        <f t="shared" si="8"/>
        <v>478</v>
      </c>
      <c r="L37" s="1">
        <f t="shared" si="9"/>
        <v>0.3225371120107962</v>
      </c>
    </row>
    <row r="38" spans="1:12" ht="11.25">
      <c r="A38" s="7" t="s">
        <v>13</v>
      </c>
      <c r="B38" s="7" t="s">
        <v>36</v>
      </c>
      <c r="C38" s="95">
        <v>6121</v>
      </c>
      <c r="D38" s="7" t="s">
        <v>43</v>
      </c>
      <c r="E38" s="278">
        <f t="shared" si="7"/>
        <v>582</v>
      </c>
      <c r="F38" s="37" t="s">
        <v>3</v>
      </c>
      <c r="G38" s="37" t="s">
        <v>8</v>
      </c>
      <c r="H38" s="118">
        <v>106</v>
      </c>
      <c r="I38" s="118">
        <v>17</v>
      </c>
      <c r="J38" s="118">
        <v>459</v>
      </c>
      <c r="K38" s="315">
        <f t="shared" si="8"/>
        <v>123</v>
      </c>
      <c r="L38" s="2">
        <f t="shared" si="9"/>
        <v>0.211340206185567</v>
      </c>
    </row>
    <row r="39" spans="1:12" ht="12">
      <c r="A39" s="26"/>
      <c r="B39" s="27" t="s">
        <v>434</v>
      </c>
      <c r="C39" s="14">
        <f>COUNT(C32:C38)</f>
        <v>7</v>
      </c>
      <c r="D39" s="10" t="s">
        <v>427</v>
      </c>
      <c r="E39" s="337">
        <f>SUBTOTAL(9,E32:E38)</f>
        <v>4701</v>
      </c>
      <c r="F39" s="131"/>
      <c r="G39" s="131"/>
      <c r="H39" s="259">
        <f>SUBTOTAL(9,H32:H38)</f>
        <v>1280</v>
      </c>
      <c r="I39" s="259">
        <f>SUBTOTAL(9,I32:I38)</f>
        <v>261</v>
      </c>
      <c r="J39" s="259">
        <f>SUBTOTAL(9,J32:J38)</f>
        <v>3160</v>
      </c>
      <c r="K39" s="259">
        <f>SUBTOTAL(9,K32:K38)</f>
        <v>1541</v>
      </c>
      <c r="L39" s="4">
        <f t="shared" si="9"/>
        <v>0.32780259519251226</v>
      </c>
    </row>
    <row r="41" spans="1:12" ht="11.25">
      <c r="A41" s="7" t="s">
        <v>44</v>
      </c>
      <c r="B41" s="7" t="s">
        <v>45</v>
      </c>
      <c r="C41" s="95">
        <v>7103</v>
      </c>
      <c r="D41" s="7" t="s">
        <v>46</v>
      </c>
      <c r="E41" s="277">
        <f aca="true" t="shared" si="10" ref="E41:E66">SUM(H41:J41)</f>
        <v>201</v>
      </c>
      <c r="F41" s="37" t="s">
        <v>16</v>
      </c>
      <c r="G41" s="37" t="s">
        <v>8</v>
      </c>
      <c r="H41" s="260">
        <v>19</v>
      </c>
      <c r="I41" s="260">
        <v>6</v>
      </c>
      <c r="J41" s="260">
        <v>176</v>
      </c>
      <c r="K41" s="319">
        <f>H41+I41</f>
        <v>25</v>
      </c>
      <c r="L41" s="1">
        <f aca="true" t="shared" si="11" ref="L41:L66">K41/E41</f>
        <v>0.12437810945273632</v>
      </c>
    </row>
    <row r="42" spans="1:12" ht="11.25">
      <c r="A42" s="7" t="s">
        <v>44</v>
      </c>
      <c r="B42" s="7" t="s">
        <v>45</v>
      </c>
      <c r="C42" s="95">
        <v>7104</v>
      </c>
      <c r="D42" s="7" t="s">
        <v>47</v>
      </c>
      <c r="E42" s="277">
        <f t="shared" si="10"/>
        <v>17</v>
      </c>
      <c r="F42" s="37" t="s">
        <v>3</v>
      </c>
      <c r="G42" s="37" t="s">
        <v>48</v>
      </c>
      <c r="H42" s="260">
        <v>2</v>
      </c>
      <c r="I42" s="260">
        <v>0</v>
      </c>
      <c r="J42" s="260">
        <v>15</v>
      </c>
      <c r="K42" s="319">
        <f>H42+I42</f>
        <v>2</v>
      </c>
      <c r="L42" s="1">
        <f t="shared" si="11"/>
        <v>0.11764705882352941</v>
      </c>
    </row>
    <row r="43" spans="1:12" ht="11.25">
      <c r="A43" s="7" t="s">
        <v>44</v>
      </c>
      <c r="B43" s="7" t="s">
        <v>45</v>
      </c>
      <c r="C43" s="95">
        <v>7110</v>
      </c>
      <c r="D43" s="7" t="s">
        <v>49</v>
      </c>
      <c r="E43" s="277">
        <f t="shared" si="10"/>
        <v>228</v>
      </c>
      <c r="F43" s="37" t="s">
        <v>16</v>
      </c>
      <c r="G43" s="37" t="s">
        <v>8</v>
      </c>
      <c r="H43" s="260">
        <v>61</v>
      </c>
      <c r="I43" s="260">
        <v>9</v>
      </c>
      <c r="J43" s="260">
        <v>158</v>
      </c>
      <c r="K43" s="319">
        <f>H43+I43</f>
        <v>70</v>
      </c>
      <c r="L43" s="1">
        <f t="shared" si="11"/>
        <v>0.30701754385964913</v>
      </c>
    </row>
    <row r="44" spans="1:12" ht="11.25">
      <c r="A44" s="7" t="s">
        <v>44</v>
      </c>
      <c r="B44" s="7" t="s">
        <v>45</v>
      </c>
      <c r="C44" s="95">
        <v>7112</v>
      </c>
      <c r="D44" s="7" t="s">
        <v>50</v>
      </c>
      <c r="E44" s="277">
        <f t="shared" si="10"/>
        <v>193</v>
      </c>
      <c r="F44" s="37" t="s">
        <v>16</v>
      </c>
      <c r="G44" s="37" t="s">
        <v>8</v>
      </c>
      <c r="H44" s="260">
        <v>67</v>
      </c>
      <c r="I44" s="260">
        <v>24</v>
      </c>
      <c r="J44" s="260">
        <v>102</v>
      </c>
      <c r="K44" s="319">
        <f>H44+I44</f>
        <v>91</v>
      </c>
      <c r="L44" s="1">
        <f t="shared" si="11"/>
        <v>0.47150259067357514</v>
      </c>
    </row>
    <row r="45" spans="1:12" ht="11.25">
      <c r="A45" s="7" t="s">
        <v>44</v>
      </c>
      <c r="B45" s="7" t="s">
        <v>45</v>
      </c>
      <c r="C45" s="95">
        <v>7113</v>
      </c>
      <c r="D45" s="7" t="s">
        <v>51</v>
      </c>
      <c r="E45" s="277">
        <f t="shared" si="10"/>
        <v>1661</v>
      </c>
      <c r="F45" s="37" t="s">
        <v>10</v>
      </c>
      <c r="G45" s="37" t="s">
        <v>11</v>
      </c>
      <c r="H45" s="260">
        <v>806</v>
      </c>
      <c r="I45" s="260">
        <v>166</v>
      </c>
      <c r="J45" s="260">
        <v>689</v>
      </c>
      <c r="K45" s="319">
        <f aca="true" t="shared" si="12" ref="K45:K66">H45+I45</f>
        <v>972</v>
      </c>
      <c r="L45" s="1">
        <f t="shared" si="11"/>
        <v>0.5851896447922939</v>
      </c>
    </row>
    <row r="46" spans="1:12" ht="11.25">
      <c r="A46" s="7" t="s">
        <v>44</v>
      </c>
      <c r="B46" s="7" t="s">
        <v>45</v>
      </c>
      <c r="C46" s="95">
        <v>7115</v>
      </c>
      <c r="D46" s="7" t="s">
        <v>52</v>
      </c>
      <c r="E46" s="277">
        <f t="shared" si="10"/>
        <v>637</v>
      </c>
      <c r="F46" s="37" t="s">
        <v>13</v>
      </c>
      <c r="G46" s="37" t="s">
        <v>14</v>
      </c>
      <c r="H46" s="260">
        <v>426</v>
      </c>
      <c r="I46" s="260">
        <v>61</v>
      </c>
      <c r="J46" s="260">
        <v>150</v>
      </c>
      <c r="K46" s="319">
        <f t="shared" si="12"/>
        <v>487</v>
      </c>
      <c r="L46" s="1">
        <f t="shared" si="11"/>
        <v>0.7645211930926217</v>
      </c>
    </row>
    <row r="47" spans="1:12" ht="11.25">
      <c r="A47" s="7" t="s">
        <v>44</v>
      </c>
      <c r="B47" s="7" t="s">
        <v>45</v>
      </c>
      <c r="C47" s="95">
        <v>7116</v>
      </c>
      <c r="D47" s="7" t="s">
        <v>53</v>
      </c>
      <c r="E47" s="277">
        <f t="shared" si="10"/>
        <v>296</v>
      </c>
      <c r="F47" s="37" t="s">
        <v>16</v>
      </c>
      <c r="G47" s="37" t="s">
        <v>8</v>
      </c>
      <c r="H47" s="260">
        <v>164</v>
      </c>
      <c r="I47" s="260">
        <v>17</v>
      </c>
      <c r="J47" s="260">
        <v>115</v>
      </c>
      <c r="K47" s="319">
        <f t="shared" si="12"/>
        <v>181</v>
      </c>
      <c r="L47" s="1">
        <f t="shared" si="11"/>
        <v>0.6114864864864865</v>
      </c>
    </row>
    <row r="48" spans="1:12" ht="11.25">
      <c r="A48" s="7" t="s">
        <v>44</v>
      </c>
      <c r="B48" s="7" t="s">
        <v>45</v>
      </c>
      <c r="C48" s="95">
        <v>7117</v>
      </c>
      <c r="D48" s="7" t="s">
        <v>54</v>
      </c>
      <c r="E48" s="277">
        <f t="shared" si="10"/>
        <v>189</v>
      </c>
      <c r="F48" s="37" t="s">
        <v>16</v>
      </c>
      <c r="G48" s="37" t="s">
        <v>13</v>
      </c>
      <c r="H48" s="260">
        <v>50</v>
      </c>
      <c r="I48" s="260">
        <v>8</v>
      </c>
      <c r="J48" s="260">
        <v>131</v>
      </c>
      <c r="K48" s="319">
        <f t="shared" si="12"/>
        <v>58</v>
      </c>
      <c r="L48" s="1">
        <f t="shared" si="11"/>
        <v>0.30687830687830686</v>
      </c>
    </row>
    <row r="49" spans="1:12" ht="11.25">
      <c r="A49" s="7" t="s">
        <v>44</v>
      </c>
      <c r="B49" s="7" t="s">
        <v>45</v>
      </c>
      <c r="C49" s="95">
        <v>7118</v>
      </c>
      <c r="D49" s="7" t="s">
        <v>55</v>
      </c>
      <c r="E49" s="277">
        <f t="shared" si="10"/>
        <v>291</v>
      </c>
      <c r="F49" s="37" t="s">
        <v>16</v>
      </c>
      <c r="G49" s="37" t="s">
        <v>8</v>
      </c>
      <c r="H49" s="260">
        <v>121</v>
      </c>
      <c r="I49" s="260">
        <v>15</v>
      </c>
      <c r="J49" s="260">
        <v>155</v>
      </c>
      <c r="K49" s="319">
        <f t="shared" si="12"/>
        <v>136</v>
      </c>
      <c r="L49" s="1">
        <f t="shared" si="11"/>
        <v>0.46735395189003437</v>
      </c>
    </row>
    <row r="50" spans="1:12" ht="11.25">
      <c r="A50" s="7" t="s">
        <v>44</v>
      </c>
      <c r="B50" s="7" t="s">
        <v>45</v>
      </c>
      <c r="C50" s="95">
        <v>7119</v>
      </c>
      <c r="D50" s="7" t="s">
        <v>56</v>
      </c>
      <c r="E50" s="277">
        <f t="shared" si="10"/>
        <v>513</v>
      </c>
      <c r="F50" s="37" t="s">
        <v>16</v>
      </c>
      <c r="G50" s="37" t="s">
        <v>8</v>
      </c>
      <c r="H50" s="260">
        <v>364</v>
      </c>
      <c r="I50" s="260">
        <v>53</v>
      </c>
      <c r="J50" s="260">
        <v>96</v>
      </c>
      <c r="K50" s="319">
        <f t="shared" si="12"/>
        <v>417</v>
      </c>
      <c r="L50" s="1">
        <f t="shared" si="11"/>
        <v>0.8128654970760234</v>
      </c>
    </row>
    <row r="51" spans="1:12" ht="11.25">
      <c r="A51" s="7" t="s">
        <v>44</v>
      </c>
      <c r="B51" s="7" t="s">
        <v>45</v>
      </c>
      <c r="C51" s="95">
        <v>7120</v>
      </c>
      <c r="D51" s="7" t="s">
        <v>57</v>
      </c>
      <c r="E51" s="277">
        <f t="shared" si="10"/>
        <v>307</v>
      </c>
      <c r="F51" s="37" t="s">
        <v>3</v>
      </c>
      <c r="G51" s="37" t="s">
        <v>8</v>
      </c>
      <c r="H51" s="260">
        <v>156</v>
      </c>
      <c r="I51" s="260">
        <v>18</v>
      </c>
      <c r="J51" s="260">
        <v>133</v>
      </c>
      <c r="K51" s="319">
        <f t="shared" si="12"/>
        <v>174</v>
      </c>
      <c r="L51" s="1">
        <f t="shared" si="11"/>
        <v>0.5667752442996743</v>
      </c>
    </row>
    <row r="52" spans="1:12" ht="11.25">
      <c r="A52" s="7" t="s">
        <v>44</v>
      </c>
      <c r="B52" s="7" t="s">
        <v>45</v>
      </c>
      <c r="C52" s="95">
        <v>7121</v>
      </c>
      <c r="D52" s="7" t="s">
        <v>58</v>
      </c>
      <c r="E52" s="277">
        <f t="shared" si="10"/>
        <v>302</v>
      </c>
      <c r="F52" s="37" t="s">
        <v>16</v>
      </c>
      <c r="G52" s="37" t="s">
        <v>8</v>
      </c>
      <c r="H52" s="260">
        <v>76</v>
      </c>
      <c r="I52" s="260">
        <v>11</v>
      </c>
      <c r="J52" s="260">
        <v>215</v>
      </c>
      <c r="K52" s="319">
        <f t="shared" si="12"/>
        <v>87</v>
      </c>
      <c r="L52" s="1">
        <f t="shared" si="11"/>
        <v>0.28807947019867547</v>
      </c>
    </row>
    <row r="53" spans="1:12" ht="11.25">
      <c r="A53" s="7" t="s">
        <v>44</v>
      </c>
      <c r="B53" s="7" t="s">
        <v>45</v>
      </c>
      <c r="C53" s="95">
        <v>7122</v>
      </c>
      <c r="D53" s="7" t="s">
        <v>59</v>
      </c>
      <c r="E53" s="277">
        <f t="shared" si="10"/>
        <v>305</v>
      </c>
      <c r="F53" s="37" t="s">
        <v>3</v>
      </c>
      <c r="G53" s="37" t="s">
        <v>8</v>
      </c>
      <c r="H53" s="260">
        <v>80</v>
      </c>
      <c r="I53" s="260">
        <v>18</v>
      </c>
      <c r="J53" s="260">
        <v>207</v>
      </c>
      <c r="K53" s="319">
        <f t="shared" si="12"/>
        <v>98</v>
      </c>
      <c r="L53" s="1">
        <f t="shared" si="11"/>
        <v>0.32131147540983607</v>
      </c>
    </row>
    <row r="54" spans="1:12" ht="11.25">
      <c r="A54" s="7" t="s">
        <v>44</v>
      </c>
      <c r="B54" s="7" t="s">
        <v>45</v>
      </c>
      <c r="C54" s="95">
        <v>7123</v>
      </c>
      <c r="D54" s="7" t="s">
        <v>60</v>
      </c>
      <c r="E54" s="277">
        <f t="shared" si="10"/>
        <v>729</v>
      </c>
      <c r="F54" s="37" t="s">
        <v>13</v>
      </c>
      <c r="G54" s="37" t="s">
        <v>14</v>
      </c>
      <c r="H54" s="260">
        <v>308</v>
      </c>
      <c r="I54" s="260">
        <v>56</v>
      </c>
      <c r="J54" s="260">
        <v>365</v>
      </c>
      <c r="K54" s="319">
        <f t="shared" si="12"/>
        <v>364</v>
      </c>
      <c r="L54" s="1">
        <f t="shared" si="11"/>
        <v>0.4993141289437586</v>
      </c>
    </row>
    <row r="55" spans="1:12" ht="11.25">
      <c r="A55" s="7" t="s">
        <v>44</v>
      </c>
      <c r="B55" s="7" t="s">
        <v>45</v>
      </c>
      <c r="C55" s="95">
        <v>7124</v>
      </c>
      <c r="D55" s="7" t="s">
        <v>61</v>
      </c>
      <c r="E55" s="277">
        <f t="shared" si="10"/>
        <v>310</v>
      </c>
      <c r="F55" s="37" t="s">
        <v>16</v>
      </c>
      <c r="G55" s="37" t="s">
        <v>8</v>
      </c>
      <c r="H55" s="260">
        <v>135</v>
      </c>
      <c r="I55" s="260">
        <v>23</v>
      </c>
      <c r="J55" s="260">
        <v>152</v>
      </c>
      <c r="K55" s="319">
        <f t="shared" si="12"/>
        <v>158</v>
      </c>
      <c r="L55" s="1">
        <f t="shared" si="11"/>
        <v>0.5096774193548387</v>
      </c>
    </row>
    <row r="56" spans="1:12" ht="11.25">
      <c r="A56" s="7" t="s">
        <v>44</v>
      </c>
      <c r="B56" s="7" t="s">
        <v>45</v>
      </c>
      <c r="C56" s="95">
        <v>7125</v>
      </c>
      <c r="D56" s="7" t="s">
        <v>62</v>
      </c>
      <c r="E56" s="277">
        <f t="shared" si="10"/>
        <v>219</v>
      </c>
      <c r="F56" s="37" t="s">
        <v>16</v>
      </c>
      <c r="G56" s="37" t="s">
        <v>8</v>
      </c>
      <c r="H56" s="260">
        <v>152</v>
      </c>
      <c r="I56" s="260">
        <v>20</v>
      </c>
      <c r="J56" s="260">
        <v>47</v>
      </c>
      <c r="K56" s="319">
        <f t="shared" si="12"/>
        <v>172</v>
      </c>
      <c r="L56" s="1">
        <f t="shared" si="11"/>
        <v>0.7853881278538812</v>
      </c>
    </row>
    <row r="57" spans="1:12" ht="11.25">
      <c r="A57" s="7" t="s">
        <v>44</v>
      </c>
      <c r="B57" s="7" t="s">
        <v>45</v>
      </c>
      <c r="C57" s="95">
        <v>7126</v>
      </c>
      <c r="D57" s="7" t="s">
        <v>63</v>
      </c>
      <c r="E57" s="277">
        <f t="shared" si="10"/>
        <v>1471</v>
      </c>
      <c r="F57" s="37" t="s">
        <v>10</v>
      </c>
      <c r="G57" s="37" t="s">
        <v>11</v>
      </c>
      <c r="H57" s="260">
        <v>256</v>
      </c>
      <c r="I57" s="260">
        <v>79</v>
      </c>
      <c r="J57" s="260">
        <v>1136</v>
      </c>
      <c r="K57" s="319">
        <f t="shared" si="12"/>
        <v>335</v>
      </c>
      <c r="L57" s="1">
        <f t="shared" si="11"/>
        <v>0.22773623385452074</v>
      </c>
    </row>
    <row r="58" spans="1:12" ht="11.25">
      <c r="A58" s="7" t="s">
        <v>44</v>
      </c>
      <c r="B58" s="7" t="s">
        <v>45</v>
      </c>
      <c r="C58" s="95">
        <v>7127</v>
      </c>
      <c r="D58" s="7" t="s">
        <v>64</v>
      </c>
      <c r="E58" s="277">
        <f t="shared" si="10"/>
        <v>268</v>
      </c>
      <c r="F58" s="37" t="s">
        <v>3</v>
      </c>
      <c r="G58" s="37" t="s">
        <v>8</v>
      </c>
      <c r="H58" s="260">
        <v>59</v>
      </c>
      <c r="I58" s="260">
        <v>9</v>
      </c>
      <c r="J58" s="260">
        <v>200</v>
      </c>
      <c r="K58" s="319">
        <f t="shared" si="12"/>
        <v>68</v>
      </c>
      <c r="L58" s="1">
        <f t="shared" si="11"/>
        <v>0.2537313432835821</v>
      </c>
    </row>
    <row r="59" spans="1:12" ht="11.25">
      <c r="A59" s="7" t="s">
        <v>44</v>
      </c>
      <c r="B59" s="7" t="s">
        <v>45</v>
      </c>
      <c r="C59" s="95">
        <v>7128</v>
      </c>
      <c r="D59" s="7" t="s">
        <v>65</v>
      </c>
      <c r="E59" s="277">
        <f t="shared" si="10"/>
        <v>298</v>
      </c>
      <c r="F59" s="37" t="s">
        <v>3</v>
      </c>
      <c r="G59" s="37" t="s">
        <v>8</v>
      </c>
      <c r="H59" s="260">
        <v>55</v>
      </c>
      <c r="I59" s="260">
        <v>4</v>
      </c>
      <c r="J59" s="260">
        <v>239</v>
      </c>
      <c r="K59" s="319">
        <f t="shared" si="12"/>
        <v>59</v>
      </c>
      <c r="L59" s="1">
        <f t="shared" si="11"/>
        <v>0.19798657718120805</v>
      </c>
    </row>
    <row r="60" spans="1:12" ht="11.25">
      <c r="A60" s="7" t="s">
        <v>44</v>
      </c>
      <c r="B60" s="7" t="s">
        <v>45</v>
      </c>
      <c r="C60" s="95">
        <v>7129</v>
      </c>
      <c r="D60" s="7" t="s">
        <v>66</v>
      </c>
      <c r="E60" s="277">
        <f t="shared" si="10"/>
        <v>820</v>
      </c>
      <c r="F60" s="37" t="s">
        <v>13</v>
      </c>
      <c r="G60" s="37" t="s">
        <v>14</v>
      </c>
      <c r="H60" s="260">
        <v>173</v>
      </c>
      <c r="I60" s="260">
        <v>49</v>
      </c>
      <c r="J60" s="260">
        <v>598</v>
      </c>
      <c r="K60" s="319">
        <f t="shared" si="12"/>
        <v>222</v>
      </c>
      <c r="L60" s="1">
        <f t="shared" si="11"/>
        <v>0.2707317073170732</v>
      </c>
    </row>
    <row r="61" spans="1:12" ht="11.25">
      <c r="A61" s="7" t="s">
        <v>44</v>
      </c>
      <c r="B61" s="7" t="s">
        <v>45</v>
      </c>
      <c r="C61" s="95">
        <v>7130</v>
      </c>
      <c r="D61" s="7" t="s">
        <v>67</v>
      </c>
      <c r="E61" s="277">
        <f t="shared" si="10"/>
        <v>223</v>
      </c>
      <c r="F61" s="37" t="s">
        <v>3</v>
      </c>
      <c r="G61" s="37" t="s">
        <v>8</v>
      </c>
      <c r="H61" s="260">
        <v>119</v>
      </c>
      <c r="I61" s="260">
        <v>15</v>
      </c>
      <c r="J61" s="260">
        <v>89</v>
      </c>
      <c r="K61" s="319">
        <f t="shared" si="12"/>
        <v>134</v>
      </c>
      <c r="L61" s="1">
        <f t="shared" si="11"/>
        <v>0.600896860986547</v>
      </c>
    </row>
    <row r="62" spans="1:12" ht="11.25">
      <c r="A62" s="7" t="s">
        <v>44</v>
      </c>
      <c r="B62" s="7" t="s">
        <v>45</v>
      </c>
      <c r="C62" s="95">
        <v>7135</v>
      </c>
      <c r="D62" s="7" t="s">
        <v>68</v>
      </c>
      <c r="E62" s="277">
        <f t="shared" si="10"/>
        <v>168</v>
      </c>
      <c r="F62" s="37" t="s">
        <v>10</v>
      </c>
      <c r="G62" s="37" t="s">
        <v>11</v>
      </c>
      <c r="H62" s="260">
        <v>106</v>
      </c>
      <c r="I62" s="260">
        <v>12</v>
      </c>
      <c r="J62" s="260">
        <v>50</v>
      </c>
      <c r="K62" s="319">
        <f t="shared" si="12"/>
        <v>118</v>
      </c>
      <c r="L62" s="1">
        <f t="shared" si="11"/>
        <v>0.7023809523809523</v>
      </c>
    </row>
    <row r="63" spans="1:12" ht="11.25">
      <c r="A63" s="7" t="s">
        <v>44</v>
      </c>
      <c r="B63" s="7" t="s">
        <v>45</v>
      </c>
      <c r="C63" s="95">
        <v>7136</v>
      </c>
      <c r="D63" s="7" t="s">
        <v>69</v>
      </c>
      <c r="E63" s="277">
        <f t="shared" si="10"/>
        <v>492</v>
      </c>
      <c r="F63" s="37" t="s">
        <v>3</v>
      </c>
      <c r="G63" s="37" t="s">
        <v>13</v>
      </c>
      <c r="H63" s="260">
        <v>24</v>
      </c>
      <c r="I63" s="260">
        <v>11</v>
      </c>
      <c r="J63" s="260">
        <v>457</v>
      </c>
      <c r="K63" s="319">
        <f t="shared" si="12"/>
        <v>35</v>
      </c>
      <c r="L63" s="1">
        <f t="shared" si="11"/>
        <v>0.07113821138211382</v>
      </c>
    </row>
    <row r="64" spans="1:12" ht="11.25">
      <c r="A64" s="7" t="s">
        <v>44</v>
      </c>
      <c r="B64" s="7" t="s">
        <v>45</v>
      </c>
      <c r="C64" s="95">
        <v>7137</v>
      </c>
      <c r="D64" s="7" t="s">
        <v>70</v>
      </c>
      <c r="E64" s="282">
        <f t="shared" si="10"/>
        <v>263</v>
      </c>
      <c r="F64" s="74" t="s">
        <v>13</v>
      </c>
      <c r="G64" s="74" t="s">
        <v>14</v>
      </c>
      <c r="H64" s="261">
        <v>16</v>
      </c>
      <c r="I64" s="261">
        <v>3</v>
      </c>
      <c r="J64" s="261">
        <v>244</v>
      </c>
      <c r="K64" s="320">
        <f t="shared" si="12"/>
        <v>19</v>
      </c>
      <c r="L64" s="5">
        <f t="shared" si="11"/>
        <v>0.07224334600760456</v>
      </c>
    </row>
    <row r="65" spans="1:12" ht="11.25">
      <c r="A65" s="111" t="s">
        <v>44</v>
      </c>
      <c r="B65" s="107" t="s">
        <v>488</v>
      </c>
      <c r="C65" s="106" t="s">
        <v>489</v>
      </c>
      <c r="D65" s="108" t="s">
        <v>490</v>
      </c>
      <c r="E65" s="285">
        <f t="shared" si="10"/>
        <v>28</v>
      </c>
      <c r="F65" s="114"/>
      <c r="G65" s="114"/>
      <c r="H65" s="124">
        <v>16</v>
      </c>
      <c r="I65" s="124">
        <v>3</v>
      </c>
      <c r="J65" s="124">
        <v>9</v>
      </c>
      <c r="K65" s="321">
        <f t="shared" si="12"/>
        <v>19</v>
      </c>
      <c r="L65" s="115">
        <f t="shared" si="11"/>
        <v>0.6785714285714286</v>
      </c>
    </row>
    <row r="66" spans="1:12" ht="11.25">
      <c r="A66" s="111" t="s">
        <v>44</v>
      </c>
      <c r="B66" s="109" t="s">
        <v>488</v>
      </c>
      <c r="C66" s="112" t="s">
        <v>491</v>
      </c>
      <c r="D66" s="110" t="s">
        <v>492</v>
      </c>
      <c r="E66" s="286">
        <f t="shared" si="10"/>
        <v>21</v>
      </c>
      <c r="F66" s="114"/>
      <c r="G66" s="114"/>
      <c r="H66" s="125">
        <v>11</v>
      </c>
      <c r="I66" s="125">
        <v>2</v>
      </c>
      <c r="J66" s="125">
        <v>8</v>
      </c>
      <c r="K66" s="322">
        <f t="shared" si="12"/>
        <v>13</v>
      </c>
      <c r="L66" s="116">
        <f t="shared" si="11"/>
        <v>0.6190476190476191</v>
      </c>
    </row>
    <row r="67" spans="1:12" ht="12">
      <c r="A67" s="26"/>
      <c r="B67" s="27" t="s">
        <v>493</v>
      </c>
      <c r="C67" s="14">
        <f>COUNT(C42:C64)</f>
        <v>23</v>
      </c>
      <c r="D67" s="113" t="s">
        <v>427</v>
      </c>
      <c r="E67" s="337">
        <f>SUBTOTAL(9,E41:E64)</f>
        <v>10401</v>
      </c>
      <c r="F67" s="131"/>
      <c r="G67" s="131"/>
      <c r="H67" s="259">
        <f>SUBTOTAL(9,H41:H64)</f>
        <v>3795</v>
      </c>
      <c r="I67" s="259">
        <f>SUBTOTAL(9,I41:I64)</f>
        <v>687</v>
      </c>
      <c r="J67" s="259">
        <f>SUBTOTAL(9,J41:J64)</f>
        <v>5919</v>
      </c>
      <c r="K67" s="259">
        <f>SUBTOTAL(9,K41:K64)</f>
        <v>4482</v>
      </c>
      <c r="L67" s="4">
        <f>K67/E67</f>
        <v>0.4309201038361696</v>
      </c>
    </row>
    <row r="68" spans="8:12" ht="11.25">
      <c r="H68" s="117" t="s">
        <v>528</v>
      </c>
      <c r="K68" s="117"/>
      <c r="L68" s="1"/>
    </row>
    <row r="69" spans="1:12" ht="11.25">
      <c r="A69" s="7" t="s">
        <v>14</v>
      </c>
      <c r="B69" s="7" t="s">
        <v>71</v>
      </c>
      <c r="C69" s="95">
        <v>8107</v>
      </c>
      <c r="D69" s="7" t="s">
        <v>72</v>
      </c>
      <c r="E69" s="277">
        <f aca="true" t="shared" si="13" ref="E69:E77">SUM(H69:J69)</f>
        <v>383</v>
      </c>
      <c r="F69" s="37" t="s">
        <v>73</v>
      </c>
      <c r="G69" s="37" t="s">
        <v>8</v>
      </c>
      <c r="H69" s="117">
        <v>154</v>
      </c>
      <c r="I69" s="117">
        <v>29</v>
      </c>
      <c r="J69" s="117">
        <v>200</v>
      </c>
      <c r="K69" s="314">
        <f aca="true" t="shared" si="14" ref="K69:K77">H69+I69</f>
        <v>183</v>
      </c>
      <c r="L69" s="1">
        <f aca="true" t="shared" si="15" ref="L69:L78">K69/E69</f>
        <v>0.47780678851174935</v>
      </c>
    </row>
    <row r="70" spans="1:12" ht="11.25">
      <c r="A70" s="7" t="s">
        <v>14</v>
      </c>
      <c r="B70" s="7" t="s">
        <v>71</v>
      </c>
      <c r="C70" s="95">
        <v>8108</v>
      </c>
      <c r="D70" s="7" t="s">
        <v>74</v>
      </c>
      <c r="E70" s="277">
        <f t="shared" si="13"/>
        <v>389</v>
      </c>
      <c r="F70" s="37" t="s">
        <v>73</v>
      </c>
      <c r="G70" s="37" t="s">
        <v>8</v>
      </c>
      <c r="H70" s="117">
        <v>85</v>
      </c>
      <c r="I70" s="117">
        <v>19</v>
      </c>
      <c r="J70" s="117">
        <v>285</v>
      </c>
      <c r="K70" s="314">
        <f t="shared" si="14"/>
        <v>104</v>
      </c>
      <c r="L70" s="1">
        <f t="shared" si="15"/>
        <v>0.26735218508997427</v>
      </c>
    </row>
    <row r="71" spans="1:12" ht="11.25">
      <c r="A71" s="7" t="s">
        <v>14</v>
      </c>
      <c r="B71" s="7" t="s">
        <v>71</v>
      </c>
      <c r="C71" s="95">
        <v>8109</v>
      </c>
      <c r="D71" s="7" t="s">
        <v>75</v>
      </c>
      <c r="E71" s="277">
        <f t="shared" si="13"/>
        <v>604</v>
      </c>
      <c r="F71" s="37" t="s">
        <v>73</v>
      </c>
      <c r="G71" s="37" t="s">
        <v>8</v>
      </c>
      <c r="H71" s="117">
        <v>24</v>
      </c>
      <c r="I71" s="117">
        <v>9</v>
      </c>
      <c r="J71" s="117">
        <v>571</v>
      </c>
      <c r="K71" s="314">
        <f t="shared" si="14"/>
        <v>33</v>
      </c>
      <c r="L71" s="1">
        <f t="shared" si="15"/>
        <v>0.054635761589403975</v>
      </c>
    </row>
    <row r="72" spans="1:12" ht="11.25">
      <c r="A72" s="7" t="s">
        <v>14</v>
      </c>
      <c r="B72" s="7" t="s">
        <v>71</v>
      </c>
      <c r="C72" s="95">
        <v>8110</v>
      </c>
      <c r="D72" s="7" t="s">
        <v>76</v>
      </c>
      <c r="E72" s="277">
        <f t="shared" si="13"/>
        <v>360</v>
      </c>
      <c r="F72" s="37" t="s">
        <v>73</v>
      </c>
      <c r="G72" s="37" t="s">
        <v>8</v>
      </c>
      <c r="H72" s="117">
        <v>57</v>
      </c>
      <c r="I72" s="117">
        <v>17</v>
      </c>
      <c r="J72" s="117">
        <v>286</v>
      </c>
      <c r="K72" s="314">
        <f t="shared" si="14"/>
        <v>74</v>
      </c>
      <c r="L72" s="1">
        <f t="shared" si="15"/>
        <v>0.20555555555555555</v>
      </c>
    </row>
    <row r="73" spans="1:12" ht="11.25">
      <c r="A73" s="7" t="s">
        <v>14</v>
      </c>
      <c r="B73" s="7" t="s">
        <v>71</v>
      </c>
      <c r="C73" s="95">
        <v>8112</v>
      </c>
      <c r="D73" s="7" t="s">
        <v>77</v>
      </c>
      <c r="E73" s="277">
        <f t="shared" si="13"/>
        <v>263</v>
      </c>
      <c r="F73" s="37" t="s">
        <v>73</v>
      </c>
      <c r="G73" s="37" t="s">
        <v>8</v>
      </c>
      <c r="H73" s="117">
        <v>34</v>
      </c>
      <c r="I73" s="117">
        <v>11</v>
      </c>
      <c r="J73" s="117">
        <v>218</v>
      </c>
      <c r="K73" s="314">
        <f t="shared" si="14"/>
        <v>45</v>
      </c>
      <c r="L73" s="1">
        <f t="shared" si="15"/>
        <v>0.17110266159695817</v>
      </c>
    </row>
    <row r="74" spans="1:12" ht="11.25">
      <c r="A74" s="7" t="s">
        <v>14</v>
      </c>
      <c r="B74" s="7" t="s">
        <v>71</v>
      </c>
      <c r="C74" s="95">
        <v>8114</v>
      </c>
      <c r="D74" s="7" t="s">
        <v>78</v>
      </c>
      <c r="E74" s="277">
        <f t="shared" si="13"/>
        <v>1310</v>
      </c>
      <c r="F74" s="37" t="s">
        <v>10</v>
      </c>
      <c r="G74" s="37" t="s">
        <v>11</v>
      </c>
      <c r="H74" s="117">
        <v>235</v>
      </c>
      <c r="I74" s="117">
        <v>69</v>
      </c>
      <c r="J74" s="117">
        <v>1006</v>
      </c>
      <c r="K74" s="314">
        <f t="shared" si="14"/>
        <v>304</v>
      </c>
      <c r="L74" s="1">
        <f t="shared" si="15"/>
        <v>0.23206106870229007</v>
      </c>
    </row>
    <row r="75" spans="1:12" ht="11.25">
      <c r="A75" s="7" t="s">
        <v>14</v>
      </c>
      <c r="B75" s="7" t="s">
        <v>71</v>
      </c>
      <c r="C75" s="95">
        <v>8115</v>
      </c>
      <c r="D75" s="7" t="s">
        <v>79</v>
      </c>
      <c r="E75" s="277">
        <f t="shared" si="13"/>
        <v>464</v>
      </c>
      <c r="F75" s="37" t="s">
        <v>13</v>
      </c>
      <c r="G75" s="37" t="s">
        <v>14</v>
      </c>
      <c r="H75" s="117">
        <v>153</v>
      </c>
      <c r="I75" s="117">
        <v>49</v>
      </c>
      <c r="J75" s="117">
        <v>262</v>
      </c>
      <c r="K75" s="314">
        <f t="shared" si="14"/>
        <v>202</v>
      </c>
      <c r="L75" s="1">
        <f t="shared" si="15"/>
        <v>0.4353448275862069</v>
      </c>
    </row>
    <row r="76" spans="1:12" ht="11.25">
      <c r="A76" s="7" t="s">
        <v>14</v>
      </c>
      <c r="B76" s="7" t="s">
        <v>71</v>
      </c>
      <c r="C76" s="95">
        <v>8116</v>
      </c>
      <c r="D76" s="7" t="s">
        <v>80</v>
      </c>
      <c r="E76" s="277">
        <f t="shared" si="13"/>
        <v>666</v>
      </c>
      <c r="F76" s="37" t="s">
        <v>13</v>
      </c>
      <c r="G76" s="37" t="s">
        <v>14</v>
      </c>
      <c r="H76" s="117">
        <v>48</v>
      </c>
      <c r="I76" s="117">
        <v>14</v>
      </c>
      <c r="J76" s="117">
        <v>604</v>
      </c>
      <c r="K76" s="314">
        <f t="shared" si="14"/>
        <v>62</v>
      </c>
      <c r="L76" s="1">
        <f t="shared" si="15"/>
        <v>0.09309309309309309</v>
      </c>
    </row>
    <row r="77" spans="1:12" ht="11.25">
      <c r="A77" s="7" t="s">
        <v>14</v>
      </c>
      <c r="B77" s="7" t="s">
        <v>71</v>
      </c>
      <c r="C77" s="95">
        <v>8121</v>
      </c>
      <c r="D77" s="7" t="s">
        <v>81</v>
      </c>
      <c r="E77" s="278">
        <f t="shared" si="13"/>
        <v>80</v>
      </c>
      <c r="F77" s="37" t="s">
        <v>3</v>
      </c>
      <c r="G77" s="37" t="s">
        <v>3</v>
      </c>
      <c r="H77" s="118">
        <v>4</v>
      </c>
      <c r="I77" s="118">
        <v>0</v>
      </c>
      <c r="J77" s="118">
        <v>76</v>
      </c>
      <c r="K77" s="315">
        <f t="shared" si="14"/>
        <v>4</v>
      </c>
      <c r="L77" s="2">
        <f t="shared" si="15"/>
        <v>0.05</v>
      </c>
    </row>
    <row r="78" spans="1:12" ht="12">
      <c r="A78" s="28"/>
      <c r="B78" s="29" t="s">
        <v>485</v>
      </c>
      <c r="C78" s="30">
        <f>COUNT(C69:C77)</f>
        <v>9</v>
      </c>
      <c r="D78" s="10" t="s">
        <v>427</v>
      </c>
      <c r="E78" s="337">
        <f>SUBTOTAL(9,E69:E77)</f>
        <v>4519</v>
      </c>
      <c r="F78" s="131"/>
      <c r="G78" s="131"/>
      <c r="H78" s="259">
        <f>SUBTOTAL(9,H69:H77)</f>
        <v>794</v>
      </c>
      <c r="I78" s="259">
        <f>SUBTOTAL(9,I69:I77)</f>
        <v>217</v>
      </c>
      <c r="J78" s="259">
        <f>SUBTOTAL(9,J69:J77)</f>
        <v>3508</v>
      </c>
      <c r="K78" s="259">
        <f>SUBTOTAL(9,K69:K77)</f>
        <v>1011</v>
      </c>
      <c r="L78" s="4">
        <f t="shared" si="15"/>
        <v>0.22372206240318654</v>
      </c>
    </row>
    <row r="79" spans="5:12" ht="11.25">
      <c r="E79" s="282"/>
      <c r="H79" s="121"/>
      <c r="I79" s="121"/>
      <c r="J79" s="121"/>
      <c r="K79" s="121"/>
      <c r="L79" s="1"/>
    </row>
    <row r="80" spans="1:12" ht="11.25">
      <c r="A80" s="7" t="s">
        <v>82</v>
      </c>
      <c r="B80" s="7" t="s">
        <v>83</v>
      </c>
      <c r="C80" s="95">
        <v>8601</v>
      </c>
      <c r="D80" s="7" t="s">
        <v>84</v>
      </c>
      <c r="E80" s="277">
        <f aca="true" t="shared" si="16" ref="E80:E85">SUM(H80:J80)</f>
        <v>408</v>
      </c>
      <c r="F80" s="37" t="s">
        <v>16</v>
      </c>
      <c r="G80" s="37" t="s">
        <v>7</v>
      </c>
      <c r="H80" s="117">
        <v>245</v>
      </c>
      <c r="I80" s="117">
        <v>37</v>
      </c>
      <c r="J80" s="117">
        <v>126</v>
      </c>
      <c r="K80" s="314">
        <f aca="true" t="shared" si="17" ref="K80:K85">H80+I80</f>
        <v>282</v>
      </c>
      <c r="L80" s="1">
        <f aca="true" t="shared" si="18" ref="L80:L86">K80/E80</f>
        <v>0.6911764705882353</v>
      </c>
    </row>
    <row r="81" spans="1:12" ht="11.25">
      <c r="A81" s="7" t="s">
        <v>82</v>
      </c>
      <c r="B81" s="7" t="s">
        <v>83</v>
      </c>
      <c r="C81" s="95">
        <v>8602</v>
      </c>
      <c r="D81" s="7" t="s">
        <v>85</v>
      </c>
      <c r="E81" s="277">
        <f t="shared" si="16"/>
        <v>327</v>
      </c>
      <c r="F81" s="37" t="s">
        <v>8</v>
      </c>
      <c r="G81" s="37" t="s">
        <v>14</v>
      </c>
      <c r="H81" s="117">
        <v>194</v>
      </c>
      <c r="I81" s="117">
        <v>35</v>
      </c>
      <c r="J81" s="117">
        <v>98</v>
      </c>
      <c r="K81" s="314">
        <f t="shared" si="17"/>
        <v>229</v>
      </c>
      <c r="L81" s="1">
        <f t="shared" si="18"/>
        <v>0.7003058103975535</v>
      </c>
    </row>
    <row r="82" spans="1:12" ht="11.25">
      <c r="A82" s="7" t="s">
        <v>82</v>
      </c>
      <c r="B82" s="7" t="s">
        <v>83</v>
      </c>
      <c r="C82" s="95">
        <v>8603</v>
      </c>
      <c r="D82" s="7" t="s">
        <v>86</v>
      </c>
      <c r="E82" s="277">
        <f t="shared" si="16"/>
        <v>419</v>
      </c>
      <c r="F82" s="37" t="s">
        <v>16</v>
      </c>
      <c r="G82" s="37" t="s">
        <v>7</v>
      </c>
      <c r="H82" s="117">
        <v>241</v>
      </c>
      <c r="I82" s="117">
        <v>44</v>
      </c>
      <c r="J82" s="117">
        <v>134</v>
      </c>
      <c r="K82" s="314">
        <f t="shared" si="17"/>
        <v>285</v>
      </c>
      <c r="L82" s="1">
        <f t="shared" si="18"/>
        <v>0.6801909307875895</v>
      </c>
    </row>
    <row r="83" spans="1:12" ht="11.25">
      <c r="A83" s="7" t="s">
        <v>82</v>
      </c>
      <c r="B83" s="7" t="s">
        <v>83</v>
      </c>
      <c r="C83" s="95">
        <v>8604</v>
      </c>
      <c r="D83" s="7" t="s">
        <v>87</v>
      </c>
      <c r="E83" s="277">
        <f t="shared" si="16"/>
        <v>239</v>
      </c>
      <c r="F83" s="37" t="s">
        <v>10</v>
      </c>
      <c r="G83" s="37" t="s">
        <v>88</v>
      </c>
      <c r="H83" s="117">
        <v>151</v>
      </c>
      <c r="I83" s="117">
        <v>29</v>
      </c>
      <c r="J83" s="117">
        <v>59</v>
      </c>
      <c r="K83" s="314">
        <f t="shared" si="17"/>
        <v>180</v>
      </c>
      <c r="L83" s="1">
        <f t="shared" si="18"/>
        <v>0.7531380753138075</v>
      </c>
    </row>
    <row r="84" spans="1:12" ht="11.25">
      <c r="A84" s="7" t="s">
        <v>82</v>
      </c>
      <c r="B84" s="7" t="s">
        <v>83</v>
      </c>
      <c r="C84" s="95">
        <v>8605</v>
      </c>
      <c r="D84" s="7" t="s">
        <v>89</v>
      </c>
      <c r="E84" s="277">
        <f t="shared" si="16"/>
        <v>112</v>
      </c>
      <c r="F84" s="37" t="s">
        <v>16</v>
      </c>
      <c r="G84" s="37" t="s">
        <v>0</v>
      </c>
      <c r="H84" s="117">
        <v>54</v>
      </c>
      <c r="I84" s="117">
        <v>15</v>
      </c>
      <c r="J84" s="117">
        <v>43</v>
      </c>
      <c r="K84" s="314">
        <f t="shared" si="17"/>
        <v>69</v>
      </c>
      <c r="L84" s="1">
        <f t="shared" si="18"/>
        <v>0.6160714285714286</v>
      </c>
    </row>
    <row r="85" spans="1:12" ht="11.25">
      <c r="A85" s="7" t="s">
        <v>82</v>
      </c>
      <c r="B85" s="7" t="s">
        <v>83</v>
      </c>
      <c r="C85" s="95">
        <v>8606</v>
      </c>
      <c r="D85" s="7" t="s">
        <v>90</v>
      </c>
      <c r="E85" s="278">
        <f t="shared" si="16"/>
        <v>82</v>
      </c>
      <c r="F85" s="37" t="s">
        <v>8</v>
      </c>
      <c r="G85" s="37" t="s">
        <v>8</v>
      </c>
      <c r="H85" s="118">
        <v>49</v>
      </c>
      <c r="I85" s="118">
        <v>9</v>
      </c>
      <c r="J85" s="118">
        <v>24</v>
      </c>
      <c r="K85" s="315">
        <f t="shared" si="17"/>
        <v>58</v>
      </c>
      <c r="L85" s="2">
        <f t="shared" si="18"/>
        <v>0.7073170731707317</v>
      </c>
    </row>
    <row r="86" spans="1:12" ht="12">
      <c r="A86" s="16"/>
      <c r="B86" s="17"/>
      <c r="C86" s="105">
        <f>COUNT(C80:C85)</f>
        <v>6</v>
      </c>
      <c r="D86" s="78" t="s">
        <v>430</v>
      </c>
      <c r="E86" s="338">
        <f>SUBTOTAL(9,E80:E85)</f>
        <v>1587</v>
      </c>
      <c r="F86" s="133"/>
      <c r="G86" s="133"/>
      <c r="H86" s="262">
        <f>SUBTOTAL(9,H80:H85)</f>
        <v>934</v>
      </c>
      <c r="I86" s="262">
        <f>SUBTOTAL(9,I80:I85)</f>
        <v>169</v>
      </c>
      <c r="J86" s="262">
        <f>SUBTOTAL(9,J80:J85)</f>
        <v>484</v>
      </c>
      <c r="K86" s="262">
        <f>SUBTOTAL(9,K80:K85)</f>
        <v>1103</v>
      </c>
      <c r="L86" s="134">
        <f t="shared" si="18"/>
        <v>0.6950220541902962</v>
      </c>
    </row>
    <row r="88" spans="1:12" ht="12">
      <c r="A88" s="138"/>
      <c r="B88" s="139" t="s">
        <v>486</v>
      </c>
      <c r="C88" s="140">
        <f>C78+C86</f>
        <v>15</v>
      </c>
      <c r="D88" s="141" t="s">
        <v>487</v>
      </c>
      <c r="E88" s="287">
        <f>SUBTOTAL(9,E69:E86)</f>
        <v>6106</v>
      </c>
      <c r="F88" s="135"/>
      <c r="G88" s="135"/>
      <c r="H88" s="137">
        <f>SUBTOTAL(9,H69:H86)</f>
        <v>1728</v>
      </c>
      <c r="I88" s="137">
        <f>SUBTOTAL(9,I69:I86)</f>
        <v>386</v>
      </c>
      <c r="J88" s="323"/>
      <c r="K88" s="137">
        <f>SUBTOTAL(9,K69:K86)</f>
        <v>2114</v>
      </c>
      <c r="L88" s="136">
        <f>K88/E88</f>
        <v>0.3462168358991156</v>
      </c>
    </row>
    <row r="90" spans="1:12" ht="11.25">
      <c r="A90" s="7" t="s">
        <v>10</v>
      </c>
      <c r="B90" s="7" t="s">
        <v>91</v>
      </c>
      <c r="C90" s="95">
        <v>9102</v>
      </c>
      <c r="D90" s="7" t="s">
        <v>92</v>
      </c>
      <c r="E90" s="277">
        <f aca="true" t="shared" si="19" ref="E90:E95">SUM(H90:J90)</f>
        <v>303</v>
      </c>
      <c r="F90" s="37" t="s">
        <v>4</v>
      </c>
      <c r="G90" s="37" t="s">
        <v>8</v>
      </c>
      <c r="H90" s="117">
        <v>22</v>
      </c>
      <c r="I90" s="117">
        <v>2</v>
      </c>
      <c r="J90" s="117">
        <v>279</v>
      </c>
      <c r="K90" s="314">
        <f aca="true" t="shared" si="20" ref="K90:K95">H90+I90</f>
        <v>24</v>
      </c>
      <c r="L90" s="1">
        <f aca="true" t="shared" si="21" ref="L90:L96">K90/E90</f>
        <v>0.07920792079207921</v>
      </c>
    </row>
    <row r="91" spans="1:12" ht="11.25">
      <c r="A91" s="7" t="s">
        <v>10</v>
      </c>
      <c r="B91" s="7" t="s">
        <v>91</v>
      </c>
      <c r="C91" s="95">
        <v>9103</v>
      </c>
      <c r="D91" s="7" t="s">
        <v>93</v>
      </c>
      <c r="E91" s="277">
        <f t="shared" si="19"/>
        <v>678</v>
      </c>
      <c r="F91" s="37" t="s">
        <v>13</v>
      </c>
      <c r="G91" s="37" t="s">
        <v>14</v>
      </c>
      <c r="H91" s="117">
        <v>22</v>
      </c>
      <c r="I91" s="117">
        <v>3</v>
      </c>
      <c r="J91" s="117">
        <v>653</v>
      </c>
      <c r="K91" s="314">
        <f t="shared" si="20"/>
        <v>25</v>
      </c>
      <c r="L91" s="1">
        <f t="shared" si="21"/>
        <v>0.03687315634218289</v>
      </c>
    </row>
    <row r="92" spans="1:12" ht="11.25">
      <c r="A92" s="7" t="s">
        <v>10</v>
      </c>
      <c r="B92" s="7" t="s">
        <v>91</v>
      </c>
      <c r="C92" s="95">
        <v>9105</v>
      </c>
      <c r="D92" s="7" t="s">
        <v>94</v>
      </c>
      <c r="E92" s="277">
        <f t="shared" si="19"/>
        <v>271</v>
      </c>
      <c r="F92" s="37" t="s">
        <v>16</v>
      </c>
      <c r="G92" s="37" t="s">
        <v>20</v>
      </c>
      <c r="H92" s="117">
        <v>32</v>
      </c>
      <c r="I92" s="117">
        <v>0</v>
      </c>
      <c r="J92" s="117">
        <v>239</v>
      </c>
      <c r="K92" s="314">
        <f t="shared" si="20"/>
        <v>32</v>
      </c>
      <c r="L92" s="1">
        <f t="shared" si="21"/>
        <v>0.11808118081180811</v>
      </c>
    </row>
    <row r="93" spans="1:12" ht="11.25">
      <c r="A93" s="7" t="s">
        <v>10</v>
      </c>
      <c r="B93" s="7" t="s">
        <v>91</v>
      </c>
      <c r="C93" s="95">
        <v>9106</v>
      </c>
      <c r="D93" s="7" t="s">
        <v>95</v>
      </c>
      <c r="E93" s="277">
        <f t="shared" si="19"/>
        <v>714</v>
      </c>
      <c r="F93" s="37" t="s">
        <v>10</v>
      </c>
      <c r="G93" s="37" t="s">
        <v>11</v>
      </c>
      <c r="H93" s="117">
        <v>25</v>
      </c>
      <c r="I93" s="117">
        <v>2</v>
      </c>
      <c r="J93" s="117">
        <v>687</v>
      </c>
      <c r="K93" s="314">
        <f t="shared" si="20"/>
        <v>27</v>
      </c>
      <c r="L93" s="1">
        <f t="shared" si="21"/>
        <v>0.037815126050420166</v>
      </c>
    </row>
    <row r="94" spans="1:12" ht="11.25">
      <c r="A94" s="7" t="s">
        <v>10</v>
      </c>
      <c r="B94" s="7" t="s">
        <v>91</v>
      </c>
      <c r="C94" s="95">
        <v>9107</v>
      </c>
      <c r="D94" s="7" t="s">
        <v>96</v>
      </c>
      <c r="E94" s="277">
        <f t="shared" si="19"/>
        <v>268</v>
      </c>
      <c r="F94" s="37" t="s">
        <v>3</v>
      </c>
      <c r="G94" s="37" t="s">
        <v>20</v>
      </c>
      <c r="H94" s="117">
        <v>17</v>
      </c>
      <c r="I94" s="117">
        <v>1</v>
      </c>
      <c r="J94" s="117">
        <v>250</v>
      </c>
      <c r="K94" s="314">
        <f t="shared" si="20"/>
        <v>18</v>
      </c>
      <c r="L94" s="1">
        <f t="shared" si="21"/>
        <v>0.06716417910447761</v>
      </c>
    </row>
    <row r="95" spans="1:12" ht="11.25">
      <c r="A95" s="7" t="s">
        <v>10</v>
      </c>
      <c r="B95" s="7" t="s">
        <v>91</v>
      </c>
      <c r="C95" s="95">
        <v>9108</v>
      </c>
      <c r="D95" s="7" t="s">
        <v>97</v>
      </c>
      <c r="E95" s="278">
        <f t="shared" si="19"/>
        <v>252</v>
      </c>
      <c r="F95" s="37" t="s">
        <v>4</v>
      </c>
      <c r="G95" s="37" t="s">
        <v>8</v>
      </c>
      <c r="H95" s="118">
        <v>15</v>
      </c>
      <c r="I95" s="118">
        <v>3</v>
      </c>
      <c r="J95" s="118">
        <v>234</v>
      </c>
      <c r="K95" s="315">
        <f t="shared" si="20"/>
        <v>18</v>
      </c>
      <c r="L95" s="2">
        <f t="shared" si="21"/>
        <v>0.07142857142857142</v>
      </c>
    </row>
    <row r="96" spans="1:12" ht="12">
      <c r="A96" s="28"/>
      <c r="B96" s="29" t="s">
        <v>435</v>
      </c>
      <c r="C96" s="30">
        <f>COUNT(C90:C95)</f>
        <v>6</v>
      </c>
      <c r="D96" s="10" t="s">
        <v>427</v>
      </c>
      <c r="E96" s="337">
        <f>SUBTOTAL(9,E90:E95)</f>
        <v>2486</v>
      </c>
      <c r="F96" s="131"/>
      <c r="G96" s="131"/>
      <c r="H96" s="259">
        <f>SUBTOTAL(9,H90:H95)</f>
        <v>133</v>
      </c>
      <c r="I96" s="259">
        <f>SUBTOTAL(9,I90:I95)</f>
        <v>11</v>
      </c>
      <c r="J96" s="259">
        <f>SUBTOTAL(9,J90:J95)</f>
        <v>2342</v>
      </c>
      <c r="K96" s="259">
        <f>SUBTOTAL(9,K90:K95)</f>
        <v>144</v>
      </c>
      <c r="L96" s="4">
        <f t="shared" si="21"/>
        <v>0.057924376508447305</v>
      </c>
    </row>
    <row r="98" spans="1:12" ht="11.25">
      <c r="A98" s="7" t="s">
        <v>98</v>
      </c>
      <c r="B98" s="7" t="s">
        <v>99</v>
      </c>
      <c r="C98" s="95">
        <v>10109</v>
      </c>
      <c r="D98" s="7" t="s">
        <v>100</v>
      </c>
      <c r="E98" s="277">
        <f aca="true" t="shared" si="22" ref="E98:E108">SUM(H98:J98)</f>
        <v>763</v>
      </c>
      <c r="F98" s="37" t="s">
        <v>13</v>
      </c>
      <c r="G98" s="37" t="s">
        <v>14</v>
      </c>
      <c r="H98" s="117">
        <v>416</v>
      </c>
      <c r="I98" s="117">
        <v>78</v>
      </c>
      <c r="J98" s="117">
        <v>269</v>
      </c>
      <c r="K98" s="314">
        <f>H98+I98</f>
        <v>494</v>
      </c>
      <c r="L98" s="1">
        <f aca="true" t="shared" si="23" ref="L98:L109">K98/E98</f>
        <v>0.6474442988204456</v>
      </c>
    </row>
    <row r="99" spans="1:12" ht="11.25">
      <c r="A99" s="7" t="s">
        <v>98</v>
      </c>
      <c r="B99" s="7" t="s">
        <v>99</v>
      </c>
      <c r="C99" s="95">
        <v>10111</v>
      </c>
      <c r="D99" s="7" t="s">
        <v>101</v>
      </c>
      <c r="E99" s="277">
        <f t="shared" si="22"/>
        <v>157</v>
      </c>
      <c r="F99" s="37" t="s">
        <v>3</v>
      </c>
      <c r="G99" s="37" t="s">
        <v>8</v>
      </c>
      <c r="H99" s="117">
        <v>84</v>
      </c>
      <c r="I99" s="117">
        <v>17</v>
      </c>
      <c r="J99" s="117">
        <v>56</v>
      </c>
      <c r="K99" s="314">
        <f>H99+I99</f>
        <v>101</v>
      </c>
      <c r="L99" s="1">
        <f t="shared" si="23"/>
        <v>0.643312101910828</v>
      </c>
    </row>
    <row r="100" spans="1:12" ht="11.25">
      <c r="A100" s="7" t="s">
        <v>98</v>
      </c>
      <c r="B100" s="7" t="s">
        <v>99</v>
      </c>
      <c r="C100" s="95">
        <v>10112</v>
      </c>
      <c r="D100" s="7" t="s">
        <v>102</v>
      </c>
      <c r="E100" s="277">
        <f t="shared" si="22"/>
        <v>1442</v>
      </c>
      <c r="F100" s="37" t="s">
        <v>10</v>
      </c>
      <c r="G100" s="37" t="s">
        <v>11</v>
      </c>
      <c r="H100" s="117">
        <v>634</v>
      </c>
      <c r="I100" s="117">
        <v>155</v>
      </c>
      <c r="J100" s="117">
        <v>653</v>
      </c>
      <c r="K100" s="314">
        <f>H100+I100</f>
        <v>789</v>
      </c>
      <c r="L100" s="1">
        <f t="shared" si="23"/>
        <v>0.5471567267683772</v>
      </c>
    </row>
    <row r="101" spans="1:12" ht="11.25">
      <c r="A101" s="7" t="s">
        <v>98</v>
      </c>
      <c r="B101" s="7" t="s">
        <v>99</v>
      </c>
      <c r="C101" s="95">
        <v>10113</v>
      </c>
      <c r="D101" s="7" t="s">
        <v>103</v>
      </c>
      <c r="E101" s="277">
        <f t="shared" si="22"/>
        <v>285</v>
      </c>
      <c r="F101" s="37" t="s">
        <v>16</v>
      </c>
      <c r="G101" s="37" t="s">
        <v>8</v>
      </c>
      <c r="H101" s="117">
        <v>162</v>
      </c>
      <c r="I101" s="117">
        <v>16</v>
      </c>
      <c r="J101" s="117">
        <v>107</v>
      </c>
      <c r="K101" s="314">
        <f aca="true" t="shared" si="24" ref="K101:K108">H101+I101</f>
        <v>178</v>
      </c>
      <c r="L101" s="1">
        <f t="shared" si="23"/>
        <v>0.624561403508772</v>
      </c>
    </row>
    <row r="102" spans="1:12" ht="11.25">
      <c r="A102" s="7" t="s">
        <v>98</v>
      </c>
      <c r="B102" s="7" t="s">
        <v>99</v>
      </c>
      <c r="C102" s="95">
        <v>10114</v>
      </c>
      <c r="D102" s="7" t="s">
        <v>104</v>
      </c>
      <c r="E102" s="277">
        <f t="shared" si="22"/>
        <v>480</v>
      </c>
      <c r="F102" s="37" t="s">
        <v>3</v>
      </c>
      <c r="G102" s="37" t="s">
        <v>8</v>
      </c>
      <c r="H102" s="117">
        <v>134</v>
      </c>
      <c r="I102" s="117">
        <v>40</v>
      </c>
      <c r="J102" s="117">
        <v>306</v>
      </c>
      <c r="K102" s="314">
        <f t="shared" si="24"/>
        <v>174</v>
      </c>
      <c r="L102" s="1">
        <f t="shared" si="23"/>
        <v>0.3625</v>
      </c>
    </row>
    <row r="103" spans="1:12" ht="11.25">
      <c r="A103" s="7" t="s">
        <v>98</v>
      </c>
      <c r="B103" s="7" t="s">
        <v>99</v>
      </c>
      <c r="C103" s="95">
        <v>10116</v>
      </c>
      <c r="D103" s="7" t="s">
        <v>105</v>
      </c>
      <c r="E103" s="277">
        <f t="shared" si="22"/>
        <v>272</v>
      </c>
      <c r="F103" s="37" t="s">
        <v>16</v>
      </c>
      <c r="G103" s="37" t="s">
        <v>8</v>
      </c>
      <c r="H103" s="117">
        <v>166</v>
      </c>
      <c r="I103" s="117">
        <v>36</v>
      </c>
      <c r="J103" s="117">
        <v>70</v>
      </c>
      <c r="K103" s="314">
        <f t="shared" si="24"/>
        <v>202</v>
      </c>
      <c r="L103" s="1">
        <f t="shared" si="23"/>
        <v>0.7426470588235294</v>
      </c>
    </row>
    <row r="104" spans="1:12" ht="11.25">
      <c r="A104" s="7" t="s">
        <v>98</v>
      </c>
      <c r="B104" s="7" t="s">
        <v>99</v>
      </c>
      <c r="C104" s="95">
        <v>10117</v>
      </c>
      <c r="D104" s="7" t="s">
        <v>106</v>
      </c>
      <c r="E104" s="277">
        <f t="shared" si="22"/>
        <v>305</v>
      </c>
      <c r="F104" s="37" t="s">
        <v>16</v>
      </c>
      <c r="G104" s="37" t="s">
        <v>8</v>
      </c>
      <c r="H104" s="117">
        <v>198</v>
      </c>
      <c r="I104" s="117">
        <v>23</v>
      </c>
      <c r="J104" s="117">
        <v>84</v>
      </c>
      <c r="K104" s="314">
        <f t="shared" si="24"/>
        <v>221</v>
      </c>
      <c r="L104" s="1">
        <f t="shared" si="23"/>
        <v>0.7245901639344262</v>
      </c>
    </row>
    <row r="105" spans="1:12" ht="11.25">
      <c r="A105" s="7" t="s">
        <v>98</v>
      </c>
      <c r="B105" s="7" t="s">
        <v>99</v>
      </c>
      <c r="C105" s="95">
        <v>10122</v>
      </c>
      <c r="D105" s="7" t="s">
        <v>107</v>
      </c>
      <c r="E105" s="277">
        <f t="shared" si="22"/>
        <v>433</v>
      </c>
      <c r="F105" s="37" t="s">
        <v>13</v>
      </c>
      <c r="G105" s="37" t="s">
        <v>14</v>
      </c>
      <c r="H105" s="117">
        <v>157</v>
      </c>
      <c r="I105" s="117">
        <v>52</v>
      </c>
      <c r="J105" s="117">
        <v>224</v>
      </c>
      <c r="K105" s="314">
        <f t="shared" si="24"/>
        <v>209</v>
      </c>
      <c r="L105" s="1">
        <f t="shared" si="23"/>
        <v>0.48267898383371827</v>
      </c>
    </row>
    <row r="106" spans="1:12" ht="11.25">
      <c r="A106" s="7" t="s">
        <v>98</v>
      </c>
      <c r="B106" s="7" t="s">
        <v>99</v>
      </c>
      <c r="C106" s="95">
        <v>10123</v>
      </c>
      <c r="D106" s="7" t="s">
        <v>108</v>
      </c>
      <c r="E106" s="277">
        <f t="shared" si="22"/>
        <v>282</v>
      </c>
      <c r="F106" s="37" t="s">
        <v>16</v>
      </c>
      <c r="G106" s="37" t="s">
        <v>8</v>
      </c>
      <c r="H106" s="117">
        <v>112</v>
      </c>
      <c r="I106" s="117">
        <v>21</v>
      </c>
      <c r="J106" s="117">
        <v>149</v>
      </c>
      <c r="K106" s="314">
        <f t="shared" si="24"/>
        <v>133</v>
      </c>
      <c r="L106" s="1">
        <f t="shared" si="23"/>
        <v>0.4716312056737589</v>
      </c>
    </row>
    <row r="107" spans="1:12" ht="11.25">
      <c r="A107" s="7" t="s">
        <v>98</v>
      </c>
      <c r="B107" s="7" t="s">
        <v>99</v>
      </c>
      <c r="C107" s="95">
        <v>10124</v>
      </c>
      <c r="D107" s="7" t="s">
        <v>109</v>
      </c>
      <c r="E107" s="277">
        <f t="shared" si="22"/>
        <v>292</v>
      </c>
      <c r="F107" s="37" t="s">
        <v>16</v>
      </c>
      <c r="G107" s="37" t="s">
        <v>8</v>
      </c>
      <c r="H107" s="117">
        <v>148</v>
      </c>
      <c r="I107" s="117">
        <v>38</v>
      </c>
      <c r="J107" s="117">
        <v>106</v>
      </c>
      <c r="K107" s="314">
        <f t="shared" si="24"/>
        <v>186</v>
      </c>
      <c r="L107" s="1">
        <f t="shared" si="23"/>
        <v>0.636986301369863</v>
      </c>
    </row>
    <row r="108" spans="1:12" ht="11.25">
      <c r="A108" s="7" t="s">
        <v>98</v>
      </c>
      <c r="B108" s="7" t="s">
        <v>99</v>
      </c>
      <c r="C108" s="95">
        <v>10125</v>
      </c>
      <c r="D108" s="7" t="s">
        <v>110</v>
      </c>
      <c r="E108" s="278">
        <f t="shared" si="22"/>
        <v>453</v>
      </c>
      <c r="F108" s="37" t="s">
        <v>16</v>
      </c>
      <c r="G108" s="37" t="s">
        <v>8</v>
      </c>
      <c r="H108" s="118">
        <v>145</v>
      </c>
      <c r="I108" s="118">
        <v>32</v>
      </c>
      <c r="J108" s="118">
        <v>276</v>
      </c>
      <c r="K108" s="315">
        <f t="shared" si="24"/>
        <v>177</v>
      </c>
      <c r="L108" s="2">
        <f t="shared" si="23"/>
        <v>0.39072847682119205</v>
      </c>
    </row>
    <row r="109" spans="1:12" ht="12">
      <c r="A109" s="28"/>
      <c r="B109" s="29" t="s">
        <v>436</v>
      </c>
      <c r="C109" s="30">
        <f>COUNT(C98:C108)</f>
        <v>11</v>
      </c>
      <c r="D109" s="10" t="s">
        <v>427</v>
      </c>
      <c r="E109" s="337">
        <f>SUBTOTAL(9,E98:E108)</f>
        <v>5164</v>
      </c>
      <c r="F109" s="131"/>
      <c r="G109" s="131"/>
      <c r="H109" s="259">
        <f>SUBTOTAL(9,H98:H108)</f>
        <v>2356</v>
      </c>
      <c r="I109" s="259">
        <f>SUBTOTAL(9,I98:I108)</f>
        <v>508</v>
      </c>
      <c r="J109" s="259">
        <f>SUBTOTAL(9,J98:J108)</f>
        <v>2300</v>
      </c>
      <c r="K109" s="259">
        <f>SUBTOTAL(9,K98:K108)</f>
        <v>2864</v>
      </c>
      <c r="L109" s="4">
        <f t="shared" si="23"/>
        <v>0.5546088303640588</v>
      </c>
    </row>
    <row r="111" spans="1:12" ht="11.25">
      <c r="A111" s="7" t="s">
        <v>11</v>
      </c>
      <c r="B111" s="7" t="s">
        <v>111</v>
      </c>
      <c r="C111" s="95">
        <v>12101</v>
      </c>
      <c r="D111" s="7" t="s">
        <v>112</v>
      </c>
      <c r="E111" s="277">
        <f>SUM(H111:J111)</f>
        <v>265</v>
      </c>
      <c r="F111" s="37" t="s">
        <v>73</v>
      </c>
      <c r="G111" s="37" t="s">
        <v>8</v>
      </c>
      <c r="H111" s="117">
        <v>45</v>
      </c>
      <c r="I111" s="117">
        <v>4</v>
      </c>
      <c r="J111" s="117">
        <v>216</v>
      </c>
      <c r="K111" s="314">
        <f>H111+I111</f>
        <v>49</v>
      </c>
      <c r="L111" s="1">
        <f>K111/E111</f>
        <v>0.18490566037735848</v>
      </c>
    </row>
    <row r="112" spans="1:12" ht="12">
      <c r="A112" s="31"/>
      <c r="B112" s="32" t="s">
        <v>437</v>
      </c>
      <c r="C112" s="30">
        <f>COUNT(C111)</f>
        <v>1</v>
      </c>
      <c r="D112" s="10" t="s">
        <v>427</v>
      </c>
      <c r="E112" s="339">
        <f>SUBTOTAL(9,E111)</f>
        <v>265</v>
      </c>
      <c r="F112" s="33"/>
      <c r="G112" s="33"/>
      <c r="H112" s="263">
        <f>SUBTOTAL(9,H111)</f>
        <v>45</v>
      </c>
      <c r="I112" s="263">
        <f>SUBTOTAL(9,I111)</f>
        <v>4</v>
      </c>
      <c r="J112" s="324">
        <f>SUBTOTAL(9,J111)</f>
        <v>216</v>
      </c>
      <c r="K112" s="263">
        <f>SUBTOTAL(9,K111)</f>
        <v>49</v>
      </c>
      <c r="L112" s="4">
        <f>K112/E112</f>
        <v>0.18490566037735848</v>
      </c>
    </row>
    <row r="114" spans="1:12" ht="11.25">
      <c r="A114" s="7" t="s">
        <v>113</v>
      </c>
      <c r="B114" s="7" t="s">
        <v>114</v>
      </c>
      <c r="C114" s="95">
        <v>13103</v>
      </c>
      <c r="D114" s="7" t="s">
        <v>115</v>
      </c>
      <c r="E114" s="277">
        <f>SUM(H114:J114)</f>
        <v>304</v>
      </c>
      <c r="F114" s="37" t="s">
        <v>73</v>
      </c>
      <c r="G114" s="37" t="s">
        <v>8</v>
      </c>
      <c r="H114" s="117">
        <v>25</v>
      </c>
      <c r="I114" s="117">
        <v>7</v>
      </c>
      <c r="J114" s="117">
        <v>272</v>
      </c>
      <c r="K114" s="314">
        <f>H114+I114</f>
        <v>32</v>
      </c>
      <c r="L114" s="1">
        <f>K114/E114</f>
        <v>0.10526315789473684</v>
      </c>
    </row>
    <row r="115" spans="1:12" ht="11.25">
      <c r="A115" s="7" t="s">
        <v>113</v>
      </c>
      <c r="B115" s="7" t="s">
        <v>114</v>
      </c>
      <c r="C115" s="95">
        <v>13104</v>
      </c>
      <c r="D115" s="7" t="s">
        <v>116</v>
      </c>
      <c r="E115" s="278">
        <f>SUM(H115:J115)</f>
        <v>243</v>
      </c>
      <c r="F115" s="37" t="s">
        <v>3</v>
      </c>
      <c r="G115" s="37" t="s">
        <v>8</v>
      </c>
      <c r="H115" s="118">
        <v>32</v>
      </c>
      <c r="I115" s="118">
        <v>8</v>
      </c>
      <c r="J115" s="118">
        <v>203</v>
      </c>
      <c r="K115" s="315">
        <f>H115+I115</f>
        <v>40</v>
      </c>
      <c r="L115" s="2">
        <f>K115/E115</f>
        <v>0.1646090534979424</v>
      </c>
    </row>
    <row r="116" spans="1:12" ht="12">
      <c r="A116" s="12"/>
      <c r="B116" s="29" t="s">
        <v>438</v>
      </c>
      <c r="C116" s="30">
        <f>COUNT(C114:C115)</f>
        <v>2</v>
      </c>
      <c r="D116" s="29" t="s">
        <v>427</v>
      </c>
      <c r="E116" s="337">
        <f>SUBTOTAL(9,E114:E115)</f>
        <v>547</v>
      </c>
      <c r="F116" s="131"/>
      <c r="G116" s="131"/>
      <c r="H116" s="259">
        <f>SUBTOTAL(9,H114:H115)</f>
        <v>57</v>
      </c>
      <c r="I116" s="259">
        <f>SUBTOTAL(9,I114:I115)</f>
        <v>15</v>
      </c>
      <c r="J116" s="259">
        <f>SUBTOTAL(9,J114:J115)</f>
        <v>475</v>
      </c>
      <c r="K116" s="259">
        <f>SUBTOTAL(9,K114:K115)</f>
        <v>72</v>
      </c>
      <c r="L116" s="4">
        <f>K116/E116</f>
        <v>0.1316270566727605</v>
      </c>
    </row>
    <row r="118" spans="1:12" ht="11.25">
      <c r="A118" s="7" t="s">
        <v>117</v>
      </c>
      <c r="B118" s="7" t="s">
        <v>118</v>
      </c>
      <c r="C118" s="95">
        <v>15101</v>
      </c>
      <c r="D118" s="7" t="s">
        <v>119</v>
      </c>
      <c r="E118" s="277">
        <f>SUM(H118:J118)</f>
        <v>220</v>
      </c>
      <c r="F118" s="37" t="s">
        <v>8</v>
      </c>
      <c r="G118" s="37" t="s">
        <v>14</v>
      </c>
      <c r="H118" s="117">
        <v>19</v>
      </c>
      <c r="I118" s="117">
        <v>3</v>
      </c>
      <c r="J118" s="117">
        <v>198</v>
      </c>
      <c r="K118" s="314">
        <f>H118+I118</f>
        <v>22</v>
      </c>
      <c r="L118" s="1">
        <f>K118/E118</f>
        <v>0.1</v>
      </c>
    </row>
    <row r="119" spans="1:12" ht="11.25">
      <c r="A119" s="7" t="s">
        <v>117</v>
      </c>
      <c r="B119" s="7" t="s">
        <v>118</v>
      </c>
      <c r="C119" s="95">
        <v>15102</v>
      </c>
      <c r="D119" s="7" t="s">
        <v>120</v>
      </c>
      <c r="E119" s="278">
        <f>SUM(H119:J119)</f>
        <v>260</v>
      </c>
      <c r="F119" s="37" t="s">
        <v>3</v>
      </c>
      <c r="G119" s="37" t="s">
        <v>7</v>
      </c>
      <c r="H119" s="118">
        <v>21</v>
      </c>
      <c r="I119" s="118">
        <v>4</v>
      </c>
      <c r="J119" s="118">
        <v>235</v>
      </c>
      <c r="K119" s="315">
        <f>H119+I119</f>
        <v>25</v>
      </c>
      <c r="L119" s="2">
        <f>K119/E119</f>
        <v>0.09615384615384616</v>
      </c>
    </row>
    <row r="120" spans="1:12" ht="12">
      <c r="A120" s="12"/>
      <c r="B120" s="34" t="s">
        <v>439</v>
      </c>
      <c r="C120" s="30">
        <f>COUNT(C118:C119)</f>
        <v>2</v>
      </c>
      <c r="D120" s="29" t="s">
        <v>427</v>
      </c>
      <c r="E120" s="337">
        <f>SUBTOTAL(9,E118:E119)</f>
        <v>480</v>
      </c>
      <c r="F120" s="131"/>
      <c r="G120" s="131"/>
      <c r="H120" s="259">
        <f>SUBTOTAL(9,H118:H119)</f>
        <v>40</v>
      </c>
      <c r="I120" s="259">
        <f>SUBTOTAL(9,I118:I119)</f>
        <v>7</v>
      </c>
      <c r="J120" s="259">
        <f>SUBTOTAL(9,J118:J119)</f>
        <v>433</v>
      </c>
      <c r="K120" s="259">
        <f>SUBTOTAL(9,K118:K119)</f>
        <v>47</v>
      </c>
      <c r="L120" s="4">
        <f>K120/E120</f>
        <v>0.09791666666666667</v>
      </c>
    </row>
    <row r="122" spans="1:12" ht="11.25">
      <c r="A122" s="7" t="s">
        <v>121</v>
      </c>
      <c r="B122" s="7" t="s">
        <v>122</v>
      </c>
      <c r="C122" s="95">
        <v>16103</v>
      </c>
      <c r="D122" s="7" t="s">
        <v>123</v>
      </c>
      <c r="E122" s="277">
        <f aca="true" t="shared" si="25" ref="E122:E129">SUM(H122:J122)</f>
        <v>349</v>
      </c>
      <c r="F122" s="37" t="s">
        <v>0</v>
      </c>
      <c r="G122" s="37" t="s">
        <v>8</v>
      </c>
      <c r="H122" s="117">
        <v>214</v>
      </c>
      <c r="I122" s="117">
        <v>30</v>
      </c>
      <c r="J122" s="117">
        <v>105</v>
      </c>
      <c r="K122" s="314">
        <f aca="true" t="shared" si="26" ref="K122:K127">H122+I122</f>
        <v>244</v>
      </c>
      <c r="L122" s="1">
        <f aca="true" t="shared" si="27" ref="L122:L130">K122/E122</f>
        <v>0.6991404011461319</v>
      </c>
    </row>
    <row r="123" spans="1:12" ht="11.25">
      <c r="A123" s="7" t="s">
        <v>121</v>
      </c>
      <c r="B123" s="7" t="s">
        <v>122</v>
      </c>
      <c r="C123" s="95">
        <v>16106</v>
      </c>
      <c r="D123" s="7" t="s">
        <v>124</v>
      </c>
      <c r="E123" s="277">
        <f t="shared" si="25"/>
        <v>230</v>
      </c>
      <c r="F123" s="37" t="s">
        <v>0</v>
      </c>
      <c r="G123" s="37" t="s">
        <v>8</v>
      </c>
      <c r="H123" s="117">
        <v>59</v>
      </c>
      <c r="I123" s="117">
        <v>6</v>
      </c>
      <c r="J123" s="117">
        <v>165</v>
      </c>
      <c r="K123" s="314">
        <f t="shared" si="26"/>
        <v>65</v>
      </c>
      <c r="L123" s="1">
        <f t="shared" si="27"/>
        <v>0.2826086956521739</v>
      </c>
    </row>
    <row r="124" spans="1:12" ht="11.25">
      <c r="A124" s="7" t="s">
        <v>121</v>
      </c>
      <c r="B124" s="7" t="s">
        <v>122</v>
      </c>
      <c r="C124" s="95">
        <v>16108</v>
      </c>
      <c r="D124" s="7" t="s">
        <v>125</v>
      </c>
      <c r="E124" s="277">
        <f t="shared" si="25"/>
        <v>296</v>
      </c>
      <c r="F124" s="37" t="s">
        <v>73</v>
      </c>
      <c r="G124" s="37" t="s">
        <v>8</v>
      </c>
      <c r="H124" s="117">
        <v>106</v>
      </c>
      <c r="I124" s="117">
        <v>15</v>
      </c>
      <c r="J124" s="117">
        <v>175</v>
      </c>
      <c r="K124" s="314">
        <f t="shared" si="26"/>
        <v>121</v>
      </c>
      <c r="L124" s="1">
        <f t="shared" si="27"/>
        <v>0.40878378378378377</v>
      </c>
    </row>
    <row r="125" spans="1:12" ht="11.25">
      <c r="A125" s="7" t="s">
        <v>121</v>
      </c>
      <c r="B125" s="7" t="s">
        <v>122</v>
      </c>
      <c r="C125" s="95">
        <v>16109</v>
      </c>
      <c r="D125" s="7" t="s">
        <v>126</v>
      </c>
      <c r="E125" s="277">
        <f t="shared" si="25"/>
        <v>377</v>
      </c>
      <c r="F125" s="37" t="s">
        <v>0</v>
      </c>
      <c r="G125" s="37" t="s">
        <v>8</v>
      </c>
      <c r="H125" s="117">
        <v>147</v>
      </c>
      <c r="I125" s="117">
        <v>28</v>
      </c>
      <c r="J125" s="117">
        <v>202</v>
      </c>
      <c r="K125" s="314">
        <f t="shared" si="26"/>
        <v>175</v>
      </c>
      <c r="L125" s="1">
        <f t="shared" si="27"/>
        <v>0.46419098143236076</v>
      </c>
    </row>
    <row r="126" spans="1:12" ht="11.25">
      <c r="A126" s="7" t="s">
        <v>121</v>
      </c>
      <c r="B126" s="7" t="s">
        <v>122</v>
      </c>
      <c r="C126" s="95">
        <v>16110</v>
      </c>
      <c r="D126" s="7" t="s">
        <v>127</v>
      </c>
      <c r="E126" s="277">
        <f t="shared" si="25"/>
        <v>73</v>
      </c>
      <c r="F126" s="37" t="s">
        <v>3</v>
      </c>
      <c r="G126" s="37" t="s">
        <v>48</v>
      </c>
      <c r="H126" s="117">
        <v>14</v>
      </c>
      <c r="I126" s="117">
        <v>6</v>
      </c>
      <c r="J126" s="117">
        <v>53</v>
      </c>
      <c r="K126" s="314">
        <f t="shared" si="26"/>
        <v>20</v>
      </c>
      <c r="L126" s="1">
        <f t="shared" si="27"/>
        <v>0.273972602739726</v>
      </c>
    </row>
    <row r="127" spans="1:12" ht="11.25">
      <c r="A127" s="7" t="s">
        <v>121</v>
      </c>
      <c r="B127" s="7" t="s">
        <v>122</v>
      </c>
      <c r="C127" s="95">
        <v>16111</v>
      </c>
      <c r="D127" s="7" t="s">
        <v>128</v>
      </c>
      <c r="E127" s="277">
        <f t="shared" si="25"/>
        <v>761</v>
      </c>
      <c r="F127" s="37" t="s">
        <v>13</v>
      </c>
      <c r="G127" s="37" t="s">
        <v>14</v>
      </c>
      <c r="H127" s="117">
        <v>343</v>
      </c>
      <c r="I127" s="117">
        <v>56</v>
      </c>
      <c r="J127" s="117">
        <v>362</v>
      </c>
      <c r="K127" s="314">
        <f t="shared" si="26"/>
        <v>399</v>
      </c>
      <c r="L127" s="1">
        <f t="shared" si="27"/>
        <v>0.5243101182654402</v>
      </c>
    </row>
    <row r="128" spans="1:12" ht="11.25">
      <c r="A128" s="7" t="s">
        <v>121</v>
      </c>
      <c r="B128" s="7" t="s">
        <v>122</v>
      </c>
      <c r="C128" s="95">
        <v>16112</v>
      </c>
      <c r="D128" s="7" t="s">
        <v>129</v>
      </c>
      <c r="E128" s="277">
        <f t="shared" si="25"/>
        <v>847</v>
      </c>
      <c r="F128" s="37" t="s">
        <v>10</v>
      </c>
      <c r="G128" s="37" t="s">
        <v>11</v>
      </c>
      <c r="H128" s="117">
        <v>317</v>
      </c>
      <c r="I128" s="117">
        <v>64</v>
      </c>
      <c r="J128" s="117">
        <v>466</v>
      </c>
      <c r="K128" s="314">
        <f>H128+I128</f>
        <v>381</v>
      </c>
      <c r="L128" s="1">
        <f t="shared" si="27"/>
        <v>0.4498229043683589</v>
      </c>
    </row>
    <row r="129" spans="1:12" ht="11.25">
      <c r="A129" s="7" t="s">
        <v>121</v>
      </c>
      <c r="B129" s="7" t="s">
        <v>122</v>
      </c>
      <c r="C129" s="95">
        <v>16114</v>
      </c>
      <c r="D129" s="7" t="s">
        <v>130</v>
      </c>
      <c r="E129" s="278">
        <f t="shared" si="25"/>
        <v>186</v>
      </c>
      <c r="F129" s="37" t="s">
        <v>73</v>
      </c>
      <c r="G129" s="37" t="s">
        <v>16</v>
      </c>
      <c r="H129" s="118">
        <v>54</v>
      </c>
      <c r="I129" s="118">
        <v>19</v>
      </c>
      <c r="J129" s="118">
        <v>113</v>
      </c>
      <c r="K129" s="315">
        <f>H129+I129</f>
        <v>73</v>
      </c>
      <c r="L129" s="2">
        <f t="shared" si="27"/>
        <v>0.3924731182795699</v>
      </c>
    </row>
    <row r="130" spans="1:12" ht="12">
      <c r="A130" s="12"/>
      <c r="B130" s="34" t="s">
        <v>440</v>
      </c>
      <c r="C130" s="30">
        <f>COUNT(C122:C129)</f>
        <v>8</v>
      </c>
      <c r="D130" s="29" t="s">
        <v>427</v>
      </c>
      <c r="E130" s="337">
        <f>SUBTOTAL(9,E122:E129)</f>
        <v>3119</v>
      </c>
      <c r="F130" s="131"/>
      <c r="G130" s="131"/>
      <c r="H130" s="259">
        <f>SUBTOTAL(9,H122:H129)</f>
        <v>1254</v>
      </c>
      <c r="I130" s="259">
        <f>SUBTOTAL(9,I122:I129)</f>
        <v>224</v>
      </c>
      <c r="J130" s="259">
        <f>SUBTOTAL(9,J122:J129)</f>
        <v>1641</v>
      </c>
      <c r="K130" s="259">
        <f>SUBTOTAL(9,K122:K129)</f>
        <v>1478</v>
      </c>
      <c r="L130" s="4">
        <f t="shared" si="27"/>
        <v>0.47386983007374156</v>
      </c>
    </row>
    <row r="132" spans="1:12" ht="11.25">
      <c r="A132" s="7" t="s">
        <v>131</v>
      </c>
      <c r="B132" s="7" t="s">
        <v>132</v>
      </c>
      <c r="C132" s="95">
        <v>17106</v>
      </c>
      <c r="D132" s="7" t="s">
        <v>133</v>
      </c>
      <c r="E132" s="277">
        <f aca="true" t="shared" si="28" ref="E132:E137">SUM(H132:J132)</f>
        <v>265</v>
      </c>
      <c r="F132" s="37" t="s">
        <v>16</v>
      </c>
      <c r="G132" s="37" t="s">
        <v>8</v>
      </c>
      <c r="H132" s="117">
        <v>60</v>
      </c>
      <c r="I132" s="117">
        <v>16</v>
      </c>
      <c r="J132" s="117">
        <v>189</v>
      </c>
      <c r="K132" s="314">
        <f aca="true" t="shared" si="29" ref="K132:K137">H132+I132</f>
        <v>76</v>
      </c>
      <c r="L132" s="1">
        <f aca="true" t="shared" si="30" ref="L132:L138">K132/E132</f>
        <v>0.28679245283018867</v>
      </c>
    </row>
    <row r="133" spans="1:12" ht="11.25">
      <c r="A133" s="7" t="s">
        <v>131</v>
      </c>
      <c r="B133" s="7" t="s">
        <v>132</v>
      </c>
      <c r="C133" s="95">
        <v>17109</v>
      </c>
      <c r="D133" s="7" t="s">
        <v>134</v>
      </c>
      <c r="E133" s="277">
        <f t="shared" si="28"/>
        <v>346</v>
      </c>
      <c r="F133" s="37" t="s">
        <v>16</v>
      </c>
      <c r="G133" s="37" t="s">
        <v>8</v>
      </c>
      <c r="H133" s="117">
        <v>18</v>
      </c>
      <c r="I133" s="117">
        <v>4</v>
      </c>
      <c r="J133" s="117">
        <v>324</v>
      </c>
      <c r="K133" s="314">
        <f t="shared" si="29"/>
        <v>22</v>
      </c>
      <c r="L133" s="1">
        <f t="shared" si="30"/>
        <v>0.06358381502890173</v>
      </c>
    </row>
    <row r="134" spans="1:12" ht="11.25">
      <c r="A134" s="7" t="s">
        <v>131</v>
      </c>
      <c r="B134" s="7" t="s">
        <v>132</v>
      </c>
      <c r="C134" s="95">
        <v>17110</v>
      </c>
      <c r="D134" s="7" t="s">
        <v>135</v>
      </c>
      <c r="E134" s="277">
        <f t="shared" si="28"/>
        <v>861</v>
      </c>
      <c r="F134" s="37" t="s">
        <v>10</v>
      </c>
      <c r="G134" s="37" t="s">
        <v>11</v>
      </c>
      <c r="H134" s="117">
        <v>134</v>
      </c>
      <c r="I134" s="117">
        <v>50</v>
      </c>
      <c r="J134" s="117">
        <v>677</v>
      </c>
      <c r="K134" s="314">
        <f t="shared" si="29"/>
        <v>184</v>
      </c>
      <c r="L134" s="1">
        <f t="shared" si="30"/>
        <v>0.21370499419279906</v>
      </c>
    </row>
    <row r="135" spans="1:12" ht="11.25">
      <c r="A135" s="7" t="s">
        <v>131</v>
      </c>
      <c r="B135" s="7" t="s">
        <v>132</v>
      </c>
      <c r="C135" s="95">
        <v>17112</v>
      </c>
      <c r="D135" s="7" t="s">
        <v>136</v>
      </c>
      <c r="E135" s="277">
        <f t="shared" si="28"/>
        <v>250</v>
      </c>
      <c r="F135" s="37" t="s">
        <v>16</v>
      </c>
      <c r="G135" s="37" t="s">
        <v>8</v>
      </c>
      <c r="H135" s="117">
        <v>65</v>
      </c>
      <c r="I135" s="117">
        <v>14</v>
      </c>
      <c r="J135" s="117">
        <v>171</v>
      </c>
      <c r="K135" s="314">
        <f t="shared" si="29"/>
        <v>79</v>
      </c>
      <c r="L135" s="1">
        <f t="shared" si="30"/>
        <v>0.316</v>
      </c>
    </row>
    <row r="136" spans="1:12" ht="11.25">
      <c r="A136" s="7" t="s">
        <v>131</v>
      </c>
      <c r="B136" s="7" t="s">
        <v>132</v>
      </c>
      <c r="C136" s="95">
        <v>17113</v>
      </c>
      <c r="D136" s="7" t="s">
        <v>137</v>
      </c>
      <c r="E136" s="277">
        <f t="shared" si="28"/>
        <v>524</v>
      </c>
      <c r="F136" s="37" t="s">
        <v>3</v>
      </c>
      <c r="G136" s="37" t="s">
        <v>8</v>
      </c>
      <c r="H136" s="117">
        <v>177</v>
      </c>
      <c r="I136" s="117">
        <v>24</v>
      </c>
      <c r="J136" s="117">
        <v>323</v>
      </c>
      <c r="K136" s="314">
        <f t="shared" si="29"/>
        <v>201</v>
      </c>
      <c r="L136" s="1">
        <f t="shared" si="30"/>
        <v>0.383587786259542</v>
      </c>
    </row>
    <row r="137" spans="1:12" ht="11.25">
      <c r="A137" s="7" t="s">
        <v>131</v>
      </c>
      <c r="B137" s="7" t="s">
        <v>132</v>
      </c>
      <c r="C137" s="95">
        <v>17117</v>
      </c>
      <c r="D137" s="7" t="s">
        <v>138</v>
      </c>
      <c r="E137" s="278">
        <f t="shared" si="28"/>
        <v>756</v>
      </c>
      <c r="F137" s="37" t="s">
        <v>13</v>
      </c>
      <c r="G137" s="37" t="s">
        <v>14</v>
      </c>
      <c r="H137" s="118">
        <v>148</v>
      </c>
      <c r="I137" s="118">
        <v>48</v>
      </c>
      <c r="J137" s="118">
        <v>560</v>
      </c>
      <c r="K137" s="315">
        <f t="shared" si="29"/>
        <v>196</v>
      </c>
      <c r="L137" s="2">
        <f t="shared" si="30"/>
        <v>0.25925925925925924</v>
      </c>
    </row>
    <row r="138" spans="1:12" ht="12">
      <c r="A138" s="35"/>
      <c r="B138" s="36" t="s">
        <v>441</v>
      </c>
      <c r="C138" s="30">
        <f>COUNT(C132:C137)</f>
        <v>6</v>
      </c>
      <c r="D138" s="29" t="s">
        <v>427</v>
      </c>
      <c r="E138" s="337">
        <f>SUBTOTAL(9,E132:E137)</f>
        <v>3002</v>
      </c>
      <c r="F138" s="131"/>
      <c r="G138" s="131"/>
      <c r="H138" s="259">
        <f>SUBTOTAL(9,H132:H137)</f>
        <v>602</v>
      </c>
      <c r="I138" s="259">
        <f>SUBTOTAL(9,I132:I137)</f>
        <v>156</v>
      </c>
      <c r="J138" s="259">
        <f>SUBTOTAL(9,J132:J137)</f>
        <v>2244</v>
      </c>
      <c r="K138" s="259">
        <f>SUBTOTAL(9,K132:K137)</f>
        <v>758</v>
      </c>
      <c r="L138" s="4">
        <f t="shared" si="30"/>
        <v>0.2524983344437042</v>
      </c>
    </row>
    <row r="140" spans="1:12" ht="11.25">
      <c r="A140" s="37"/>
      <c r="B140" s="38" t="s">
        <v>442</v>
      </c>
      <c r="C140" s="37">
        <v>17115</v>
      </c>
      <c r="D140" s="7" t="s">
        <v>443</v>
      </c>
      <c r="E140" s="340">
        <f>H140+I140+J140</f>
        <v>72</v>
      </c>
      <c r="F140" s="7"/>
      <c r="G140" s="7"/>
      <c r="H140" s="264">
        <v>55</v>
      </c>
      <c r="I140" s="264">
        <v>2</v>
      </c>
      <c r="J140" s="264">
        <v>15</v>
      </c>
      <c r="K140" s="247">
        <f>H140+I140</f>
        <v>57</v>
      </c>
      <c r="L140" s="2">
        <f>K140/E140</f>
        <v>0.7916666666666666</v>
      </c>
    </row>
    <row r="141" spans="1:12" ht="12">
      <c r="A141" s="40"/>
      <c r="B141" s="41"/>
      <c r="C141" s="42">
        <f>COUNT(C140)</f>
        <v>1</v>
      </c>
      <c r="D141" s="43" t="s">
        <v>444</v>
      </c>
      <c r="E141" s="288">
        <f>SUBTOTAL(9,E140)</f>
        <v>72</v>
      </c>
      <c r="F141" s="44"/>
      <c r="G141" s="44"/>
      <c r="H141" s="127">
        <f>SUBTOTAL(9,H140)</f>
        <v>55</v>
      </c>
      <c r="I141" s="127">
        <f>SUBTOTAL(9,I140)</f>
        <v>2</v>
      </c>
      <c r="J141" s="325"/>
      <c r="K141" s="127">
        <f>SUBTOTAL(9,K140)</f>
        <v>57</v>
      </c>
      <c r="L141" s="45">
        <f>K141/E141</f>
        <v>0.7916666666666666</v>
      </c>
    </row>
    <row r="143" spans="1:12" ht="11.25">
      <c r="A143" s="37"/>
      <c r="B143" s="7" t="s">
        <v>445</v>
      </c>
      <c r="C143" s="37">
        <v>17336</v>
      </c>
      <c r="D143" s="7" t="s">
        <v>446</v>
      </c>
      <c r="E143" s="340">
        <f>H143+I143+J143</f>
        <v>32</v>
      </c>
      <c r="F143" s="7"/>
      <c r="G143" s="7"/>
      <c r="H143" s="264">
        <v>23</v>
      </c>
      <c r="I143" s="264">
        <v>4</v>
      </c>
      <c r="J143" s="264">
        <v>5</v>
      </c>
      <c r="K143" s="247">
        <f>H143+I143</f>
        <v>27</v>
      </c>
      <c r="L143" s="2">
        <f>K143/E143</f>
        <v>0.84375</v>
      </c>
    </row>
    <row r="144" spans="1:12" s="7" customFormat="1" ht="12">
      <c r="A144" s="46"/>
      <c r="B144" s="47"/>
      <c r="C144" s="48">
        <f>COUNT(C143)</f>
        <v>1</v>
      </c>
      <c r="D144" s="49" t="s">
        <v>447</v>
      </c>
      <c r="E144" s="289">
        <f>SUBTOTAL(9,E143)</f>
        <v>32</v>
      </c>
      <c r="F144" s="50"/>
      <c r="G144" s="50"/>
      <c r="H144" s="128">
        <f>SUBTOTAL(9,H143)</f>
        <v>23</v>
      </c>
      <c r="I144" s="128">
        <f>SUBTOTAL(9,I143)</f>
        <v>4</v>
      </c>
      <c r="J144" s="326"/>
      <c r="K144" s="128">
        <f>SUBTOTAL(9,K143)</f>
        <v>27</v>
      </c>
      <c r="L144" s="51">
        <f>K144/E144</f>
        <v>0.84375</v>
      </c>
    </row>
    <row r="146" spans="1:12" s="63" customFormat="1" ht="12">
      <c r="A146" s="21"/>
      <c r="B146" s="22" t="s">
        <v>448</v>
      </c>
      <c r="C146" s="64">
        <f>+C138+C141+C144</f>
        <v>8</v>
      </c>
      <c r="D146" s="24" t="s">
        <v>449</v>
      </c>
      <c r="E146" s="284">
        <f>SUBTOTAL(9,E132:E145)</f>
        <v>3106</v>
      </c>
      <c r="F146" s="21"/>
      <c r="G146" s="21"/>
      <c r="H146" s="123">
        <f>SUBTOTAL(9,H132:H145)</f>
        <v>680</v>
      </c>
      <c r="I146" s="123">
        <f>SUBTOTAL(9,I132:I145)</f>
        <v>162</v>
      </c>
      <c r="J146" s="318"/>
      <c r="K146" s="123">
        <f>SUBTOTAL(9,K132:K145)</f>
        <v>842</v>
      </c>
      <c r="L146" s="25">
        <f>K146/E146</f>
        <v>0.27108821635544106</v>
      </c>
    </row>
    <row r="148" spans="1:12" ht="11.25">
      <c r="A148" s="7" t="s">
        <v>139</v>
      </c>
      <c r="B148" s="7" t="s">
        <v>140</v>
      </c>
      <c r="C148" s="95">
        <v>17701</v>
      </c>
      <c r="D148" s="7" t="s">
        <v>141</v>
      </c>
      <c r="E148" s="277">
        <f>SUM(H148:J148)</f>
        <v>823</v>
      </c>
      <c r="F148" s="37" t="s">
        <v>10</v>
      </c>
      <c r="G148" s="37" t="s">
        <v>11</v>
      </c>
      <c r="H148" s="117">
        <v>432</v>
      </c>
      <c r="I148" s="117">
        <v>87</v>
      </c>
      <c r="J148" s="117">
        <v>304</v>
      </c>
      <c r="K148" s="314">
        <f>H148+I148</f>
        <v>519</v>
      </c>
      <c r="L148" s="1">
        <f>K148/E148</f>
        <v>0.6306196840826246</v>
      </c>
    </row>
    <row r="149" spans="1:12" s="7" customFormat="1" ht="12">
      <c r="A149" s="65"/>
      <c r="B149" s="66"/>
      <c r="C149" s="67">
        <f>COUNT(C148)</f>
        <v>1</v>
      </c>
      <c r="D149" s="68" t="s">
        <v>450</v>
      </c>
      <c r="E149" s="80">
        <f>SUBTOTAL(9,E148)</f>
        <v>823</v>
      </c>
      <c r="F149" s="69"/>
      <c r="G149" s="69"/>
      <c r="H149" s="265">
        <f>SUBTOTAL(9,H148)</f>
        <v>432</v>
      </c>
      <c r="I149" s="265">
        <f>SUBTOTAL(9,I148)</f>
        <v>87</v>
      </c>
      <c r="J149" s="327">
        <f>SUBTOTAL(9,J148)</f>
        <v>304</v>
      </c>
      <c r="K149" s="265">
        <f>SUBTOTAL(9,K148)</f>
        <v>519</v>
      </c>
      <c r="L149" s="70">
        <f>K149/E149</f>
        <v>0.6306196840826246</v>
      </c>
    </row>
    <row r="151" spans="1:12" ht="11.25">
      <c r="A151" s="7" t="s">
        <v>142</v>
      </c>
      <c r="B151" s="7" t="s">
        <v>143</v>
      </c>
      <c r="C151" s="95">
        <v>18101</v>
      </c>
      <c r="D151" s="7" t="s">
        <v>144</v>
      </c>
      <c r="E151" s="277">
        <f>SUM(H151:J151)</f>
        <v>246</v>
      </c>
      <c r="F151" s="37" t="s">
        <v>3</v>
      </c>
      <c r="G151" s="37" t="s">
        <v>14</v>
      </c>
      <c r="H151" s="117">
        <v>27</v>
      </c>
      <c r="I151" s="117">
        <v>2</v>
      </c>
      <c r="J151" s="117">
        <v>217</v>
      </c>
      <c r="K151" s="314">
        <f>H151+I151</f>
        <v>29</v>
      </c>
      <c r="L151" s="1">
        <f>K151/E151</f>
        <v>0.11788617886178862</v>
      </c>
    </row>
    <row r="152" spans="1:12" ht="12">
      <c r="A152" s="28"/>
      <c r="B152" s="29" t="s">
        <v>451</v>
      </c>
      <c r="C152" s="30">
        <f>COUNT(C151)</f>
        <v>1</v>
      </c>
      <c r="D152" s="29" t="s">
        <v>427</v>
      </c>
      <c r="E152" s="290">
        <f>SUBTOTAL(9,E151)</f>
        <v>246</v>
      </c>
      <c r="F152" s="28"/>
      <c r="G152" s="28"/>
      <c r="H152" s="130">
        <f>SUBTOTAL(9,H151)</f>
        <v>27</v>
      </c>
      <c r="I152" s="130">
        <f>SUBTOTAL(9,I151)</f>
        <v>2</v>
      </c>
      <c r="J152" s="328">
        <f>SUBTOTAL(9,J151)</f>
        <v>217</v>
      </c>
      <c r="K152" s="130">
        <f>SUBTOTAL(9,K151)</f>
        <v>29</v>
      </c>
      <c r="L152" s="71">
        <f>K152/E152</f>
        <v>0.11788617886178862</v>
      </c>
    </row>
    <row r="154" spans="1:12" ht="11.25">
      <c r="A154" s="7" t="s">
        <v>145</v>
      </c>
      <c r="B154" s="7" t="s">
        <v>146</v>
      </c>
      <c r="C154" s="95">
        <v>19106</v>
      </c>
      <c r="D154" s="7" t="s">
        <v>147</v>
      </c>
      <c r="E154" s="277">
        <f>SUM(H154:J154)</f>
        <v>372</v>
      </c>
      <c r="F154" s="37" t="s">
        <v>3</v>
      </c>
      <c r="G154" s="37" t="s">
        <v>4</v>
      </c>
      <c r="H154" s="117">
        <v>80</v>
      </c>
      <c r="I154" s="117">
        <v>18</v>
      </c>
      <c r="J154" s="117">
        <v>274</v>
      </c>
      <c r="K154" s="314">
        <f>H154+I154</f>
        <v>98</v>
      </c>
      <c r="L154" s="1">
        <f aca="true" t="shared" si="31" ref="L154:L159">K154/E154</f>
        <v>0.26344086021505375</v>
      </c>
    </row>
    <row r="155" spans="1:12" ht="11.25">
      <c r="A155" s="7" t="s">
        <v>145</v>
      </c>
      <c r="B155" s="7" t="s">
        <v>146</v>
      </c>
      <c r="C155" s="95">
        <v>19107</v>
      </c>
      <c r="D155" s="7" t="s">
        <v>148</v>
      </c>
      <c r="E155" s="277">
        <f>SUM(H155:J155)</f>
        <v>322</v>
      </c>
      <c r="F155" s="37" t="s">
        <v>16</v>
      </c>
      <c r="G155" s="37" t="s">
        <v>4</v>
      </c>
      <c r="H155" s="117">
        <v>112</v>
      </c>
      <c r="I155" s="117">
        <v>30</v>
      </c>
      <c r="J155" s="117">
        <v>180</v>
      </c>
      <c r="K155" s="314">
        <f>H155+I155</f>
        <v>142</v>
      </c>
      <c r="L155" s="1">
        <f t="shared" si="31"/>
        <v>0.4409937888198758</v>
      </c>
    </row>
    <row r="156" spans="1:12" ht="11.25">
      <c r="A156" s="7" t="s">
        <v>145</v>
      </c>
      <c r="B156" s="7" t="s">
        <v>146</v>
      </c>
      <c r="C156" s="95">
        <v>19111</v>
      </c>
      <c r="D156" s="7" t="s">
        <v>149</v>
      </c>
      <c r="E156" s="277">
        <f>SUM(H156:J156)</f>
        <v>622</v>
      </c>
      <c r="F156" s="37" t="s">
        <v>10</v>
      </c>
      <c r="G156" s="37" t="s">
        <v>11</v>
      </c>
      <c r="H156" s="117">
        <v>135</v>
      </c>
      <c r="I156" s="117">
        <v>42</v>
      </c>
      <c r="J156" s="117">
        <v>445</v>
      </c>
      <c r="K156" s="314">
        <f>H156+I156</f>
        <v>177</v>
      </c>
      <c r="L156" s="1">
        <f t="shared" si="31"/>
        <v>0.2845659163987138</v>
      </c>
    </row>
    <row r="157" spans="1:12" ht="11.25">
      <c r="A157" s="7" t="s">
        <v>145</v>
      </c>
      <c r="B157" s="7" t="s">
        <v>146</v>
      </c>
      <c r="C157" s="95">
        <v>19114</v>
      </c>
      <c r="D157" s="7" t="s">
        <v>150</v>
      </c>
      <c r="E157" s="277">
        <f>SUM(H157:J157)</f>
        <v>658</v>
      </c>
      <c r="F157" s="37" t="s">
        <v>8</v>
      </c>
      <c r="G157" s="37" t="s">
        <v>14</v>
      </c>
      <c r="H157" s="117">
        <v>175</v>
      </c>
      <c r="I157" s="117">
        <v>43</v>
      </c>
      <c r="J157" s="117">
        <v>440</v>
      </c>
      <c r="K157" s="314">
        <f>H157+I157</f>
        <v>218</v>
      </c>
      <c r="L157" s="1">
        <f t="shared" si="31"/>
        <v>0.331306990881459</v>
      </c>
    </row>
    <row r="158" spans="1:12" ht="11.25">
      <c r="A158" s="7" t="s">
        <v>145</v>
      </c>
      <c r="B158" s="7" t="s">
        <v>146</v>
      </c>
      <c r="C158" s="95">
        <v>19117</v>
      </c>
      <c r="D158" s="7" t="s">
        <v>151</v>
      </c>
      <c r="E158" s="278">
        <f>SUM(H158:J158)</f>
        <v>178</v>
      </c>
      <c r="F158" s="37" t="s">
        <v>7</v>
      </c>
      <c r="G158" s="37" t="s">
        <v>7</v>
      </c>
      <c r="H158" s="118">
        <v>49</v>
      </c>
      <c r="I158" s="118">
        <v>18</v>
      </c>
      <c r="J158" s="118">
        <v>111</v>
      </c>
      <c r="K158" s="315">
        <f>H158+I158</f>
        <v>67</v>
      </c>
      <c r="L158" s="2">
        <f t="shared" si="31"/>
        <v>0.37640449438202245</v>
      </c>
    </row>
    <row r="159" spans="1:12" ht="12">
      <c r="A159" s="12"/>
      <c r="B159" s="34" t="s">
        <v>452</v>
      </c>
      <c r="C159" s="30">
        <f>COUNT(C154:C158)</f>
        <v>5</v>
      </c>
      <c r="D159" s="29" t="s">
        <v>427</v>
      </c>
      <c r="E159" s="337">
        <f>SUBTOTAL(9,E154:E158)</f>
        <v>2152</v>
      </c>
      <c r="F159" s="131"/>
      <c r="G159" s="131"/>
      <c r="H159" s="259">
        <f>SUBTOTAL(9,H154:H158)</f>
        <v>551</v>
      </c>
      <c r="I159" s="259">
        <f>SUBTOTAL(9,I154:I158)</f>
        <v>151</v>
      </c>
      <c r="J159" s="259">
        <f>SUBTOTAL(9,J154:J158)</f>
        <v>1450</v>
      </c>
      <c r="K159" s="259">
        <f>SUBTOTAL(9,K154:K158)</f>
        <v>702</v>
      </c>
      <c r="L159" s="4">
        <f t="shared" si="31"/>
        <v>0.32620817843866173</v>
      </c>
    </row>
    <row r="161" spans="1:12" ht="11.25">
      <c r="A161" s="7" t="s">
        <v>152</v>
      </c>
      <c r="B161" s="7" t="s">
        <v>153</v>
      </c>
      <c r="C161" s="95">
        <v>20102</v>
      </c>
      <c r="D161" s="7" t="s">
        <v>154</v>
      </c>
      <c r="E161" s="277">
        <f>SUM(H161:J161)</f>
        <v>462</v>
      </c>
      <c r="F161" s="37" t="s">
        <v>3</v>
      </c>
      <c r="G161" s="37" t="s">
        <v>7</v>
      </c>
      <c r="H161" s="117">
        <v>73</v>
      </c>
      <c r="I161" s="117">
        <v>17</v>
      </c>
      <c r="J161" s="117">
        <v>372</v>
      </c>
      <c r="K161" s="314">
        <f>H161+I161</f>
        <v>90</v>
      </c>
      <c r="L161" s="1">
        <f>K161/E161</f>
        <v>0.19480519480519481</v>
      </c>
    </row>
    <row r="162" spans="1:12" ht="11.25">
      <c r="A162" s="7" t="s">
        <v>152</v>
      </c>
      <c r="B162" s="7" t="s">
        <v>153</v>
      </c>
      <c r="C162" s="95">
        <v>20103</v>
      </c>
      <c r="D162" s="7" t="s">
        <v>155</v>
      </c>
      <c r="E162" s="277">
        <f>SUM(H162:J162)</f>
        <v>438</v>
      </c>
      <c r="F162" s="37" t="s">
        <v>8</v>
      </c>
      <c r="G162" s="37" t="s">
        <v>14</v>
      </c>
      <c r="H162" s="117">
        <v>71</v>
      </c>
      <c r="I162" s="117">
        <v>23</v>
      </c>
      <c r="J162" s="117">
        <v>344</v>
      </c>
      <c r="K162" s="314">
        <f>H162+I162</f>
        <v>94</v>
      </c>
      <c r="L162" s="1">
        <f>K162/E162</f>
        <v>0.2146118721461187</v>
      </c>
    </row>
    <row r="163" spans="1:12" ht="11.25">
      <c r="A163" s="7" t="s">
        <v>152</v>
      </c>
      <c r="B163" s="7" t="s">
        <v>153</v>
      </c>
      <c r="C163" s="95">
        <v>20104</v>
      </c>
      <c r="D163" s="7" t="s">
        <v>156</v>
      </c>
      <c r="E163" s="278">
        <f>SUM(H163:J163)</f>
        <v>418</v>
      </c>
      <c r="F163" s="37" t="s">
        <v>10</v>
      </c>
      <c r="G163" s="37" t="s">
        <v>11</v>
      </c>
      <c r="H163" s="118">
        <v>61</v>
      </c>
      <c r="I163" s="118">
        <v>12</v>
      </c>
      <c r="J163" s="118">
        <v>345</v>
      </c>
      <c r="K163" s="315">
        <f>H163+I163</f>
        <v>73</v>
      </c>
      <c r="L163" s="2">
        <f>K163/E163</f>
        <v>0.17464114832535885</v>
      </c>
    </row>
    <row r="164" spans="1:12" ht="12">
      <c r="A164" s="26"/>
      <c r="B164" s="27" t="s">
        <v>453</v>
      </c>
      <c r="C164" s="30">
        <f>COUNT(C161:C163)</f>
        <v>3</v>
      </c>
      <c r="D164" s="29" t="s">
        <v>427</v>
      </c>
      <c r="E164" s="337">
        <f>SUBTOTAL(9,E161:E163)</f>
        <v>1318</v>
      </c>
      <c r="F164" s="131"/>
      <c r="G164" s="131"/>
      <c r="H164" s="259">
        <f>SUBTOTAL(9,H161:H163)</f>
        <v>205</v>
      </c>
      <c r="I164" s="259">
        <f>SUBTOTAL(9,I161:I163)</f>
        <v>52</v>
      </c>
      <c r="J164" s="259">
        <f>SUBTOTAL(9,J161:J163)</f>
        <v>1061</v>
      </c>
      <c r="K164" s="259">
        <f>SUBTOTAL(9,K161:K163)</f>
        <v>257</v>
      </c>
      <c r="L164" s="4">
        <f>K164/E164</f>
        <v>0.19499241274658574</v>
      </c>
    </row>
    <row r="166" spans="1:12" ht="11.25">
      <c r="A166" s="7" t="s">
        <v>157</v>
      </c>
      <c r="B166" s="7" t="s">
        <v>158</v>
      </c>
      <c r="C166" s="95">
        <v>21106</v>
      </c>
      <c r="D166" s="7" t="s">
        <v>159</v>
      </c>
      <c r="E166" s="277">
        <f>SUM(H166:J166)</f>
        <v>620</v>
      </c>
      <c r="F166" s="37" t="s">
        <v>8</v>
      </c>
      <c r="G166" s="37" t="s">
        <v>14</v>
      </c>
      <c r="H166" s="117">
        <v>367</v>
      </c>
      <c r="I166" s="117">
        <v>32</v>
      </c>
      <c r="J166" s="117">
        <v>221</v>
      </c>
      <c r="K166" s="314">
        <f>H166+I166</f>
        <v>399</v>
      </c>
      <c r="L166" s="1">
        <f>K166/E166</f>
        <v>0.6435483870967742</v>
      </c>
    </row>
    <row r="167" spans="1:12" ht="11.25">
      <c r="A167" s="7" t="s">
        <v>157</v>
      </c>
      <c r="B167" s="7" t="s">
        <v>158</v>
      </c>
      <c r="C167" s="95">
        <v>21107</v>
      </c>
      <c r="D167" s="7" t="s">
        <v>160</v>
      </c>
      <c r="E167" s="277">
        <f>SUM(H167:J167)</f>
        <v>918</v>
      </c>
      <c r="F167" s="37" t="s">
        <v>3</v>
      </c>
      <c r="G167" s="37" t="s">
        <v>7</v>
      </c>
      <c r="H167" s="117">
        <v>578</v>
      </c>
      <c r="I167" s="117">
        <v>47</v>
      </c>
      <c r="J167" s="117">
        <v>293</v>
      </c>
      <c r="K167" s="314">
        <f>H167+I167</f>
        <v>625</v>
      </c>
      <c r="L167" s="1">
        <f>K167/E167</f>
        <v>0.6808278867102396</v>
      </c>
    </row>
    <row r="168" spans="1:12" ht="11.25">
      <c r="A168" s="7" t="s">
        <v>157</v>
      </c>
      <c r="B168" s="7" t="s">
        <v>158</v>
      </c>
      <c r="C168" s="95">
        <v>21111</v>
      </c>
      <c r="D168" s="7" t="s">
        <v>161</v>
      </c>
      <c r="E168" s="278">
        <f>SUM(H168:J168)</f>
        <v>633</v>
      </c>
      <c r="F168" s="37" t="s">
        <v>10</v>
      </c>
      <c r="G168" s="37" t="s">
        <v>11</v>
      </c>
      <c r="H168" s="118">
        <v>349</v>
      </c>
      <c r="I168" s="118">
        <v>36</v>
      </c>
      <c r="J168" s="118">
        <v>248</v>
      </c>
      <c r="K168" s="315">
        <f>H168+I168</f>
        <v>385</v>
      </c>
      <c r="L168" s="2">
        <f>K168/E168</f>
        <v>0.608214849921011</v>
      </c>
    </row>
    <row r="169" spans="1:12" ht="12">
      <c r="A169" s="26"/>
      <c r="B169" s="27" t="s">
        <v>454</v>
      </c>
      <c r="C169" s="30">
        <f>COUNT(C166:C168)</f>
        <v>3</v>
      </c>
      <c r="D169" s="29" t="s">
        <v>427</v>
      </c>
      <c r="E169" s="337">
        <f>SUBTOTAL(9,E166:E168)</f>
        <v>2171</v>
      </c>
      <c r="F169" s="131"/>
      <c r="G169" s="131"/>
      <c r="H169" s="259">
        <f>SUBTOTAL(9,H166:H168)</f>
        <v>1294</v>
      </c>
      <c r="I169" s="259">
        <f>SUBTOTAL(9,I166:I168)</f>
        <v>115</v>
      </c>
      <c r="J169" s="259">
        <f>SUBTOTAL(9,J166:J168)</f>
        <v>762</v>
      </c>
      <c r="K169" s="259">
        <f>SUBTOTAL(9,K166:K168)</f>
        <v>1409</v>
      </c>
      <c r="L169" s="4">
        <f>K169/E169</f>
        <v>0.6490096729617688</v>
      </c>
    </row>
    <row r="171" spans="1:12" ht="11.25">
      <c r="A171" s="7" t="s">
        <v>162</v>
      </c>
      <c r="B171" s="7" t="s">
        <v>163</v>
      </c>
      <c r="C171" s="95">
        <v>22101</v>
      </c>
      <c r="D171" s="7" t="s">
        <v>164</v>
      </c>
      <c r="E171" s="277">
        <f>SUM(H171:J171)</f>
        <v>119</v>
      </c>
      <c r="F171" s="37" t="s">
        <v>16</v>
      </c>
      <c r="G171" s="37" t="s">
        <v>11</v>
      </c>
      <c r="H171" s="117">
        <v>17</v>
      </c>
      <c r="I171" s="117">
        <v>4</v>
      </c>
      <c r="J171" s="117">
        <v>98</v>
      </c>
      <c r="K171" s="314">
        <f>H171+I171</f>
        <v>21</v>
      </c>
      <c r="L171" s="1">
        <f>K171/E171</f>
        <v>0.17647058823529413</v>
      </c>
    </row>
    <row r="172" spans="1:12" ht="12">
      <c r="A172" s="26"/>
      <c r="B172" s="27" t="s">
        <v>455</v>
      </c>
      <c r="C172" s="30">
        <f>COUNT(C171)</f>
        <v>1</v>
      </c>
      <c r="D172" s="29" t="s">
        <v>427</v>
      </c>
      <c r="E172" s="290">
        <f>SUBTOTAL(9,E171)</f>
        <v>119</v>
      </c>
      <c r="F172" s="28"/>
      <c r="G172" s="28"/>
      <c r="H172" s="130">
        <f>SUBTOTAL(9,H171)</f>
        <v>17</v>
      </c>
      <c r="I172" s="130">
        <f>SUBTOTAL(9,I171)</f>
        <v>4</v>
      </c>
      <c r="J172" s="328">
        <f>SUBTOTAL(9,J171)</f>
        <v>98</v>
      </c>
      <c r="K172" s="130">
        <f>SUBTOTAL(9,K171)</f>
        <v>21</v>
      </c>
      <c r="L172" s="71">
        <f>K172/E172</f>
        <v>0.17647058823529413</v>
      </c>
    </row>
    <row r="174" spans="1:12" ht="11.25">
      <c r="A174" s="7" t="s">
        <v>165</v>
      </c>
      <c r="B174" s="7" t="s">
        <v>166</v>
      </c>
      <c r="C174" s="95">
        <v>23105</v>
      </c>
      <c r="D174" s="7" t="s">
        <v>167</v>
      </c>
      <c r="E174" s="277">
        <f aca="true" t="shared" si="32" ref="E174:E181">SUM(H174:J174)</f>
        <v>404</v>
      </c>
      <c r="F174" s="37" t="s">
        <v>13</v>
      </c>
      <c r="G174" s="37" t="s">
        <v>14</v>
      </c>
      <c r="H174" s="117">
        <v>62</v>
      </c>
      <c r="I174" s="117">
        <v>3</v>
      </c>
      <c r="J174" s="117">
        <v>339</v>
      </c>
      <c r="K174" s="314">
        <f>H174+I174</f>
        <v>65</v>
      </c>
      <c r="L174" s="1">
        <f aca="true" t="shared" si="33" ref="L174:L182">K174/E174</f>
        <v>0.1608910891089109</v>
      </c>
    </row>
    <row r="175" spans="1:12" ht="11.25">
      <c r="A175" s="7" t="s">
        <v>165</v>
      </c>
      <c r="B175" s="7" t="s">
        <v>166</v>
      </c>
      <c r="C175" s="95">
        <v>23108</v>
      </c>
      <c r="D175" s="7" t="s">
        <v>168</v>
      </c>
      <c r="E175" s="277">
        <f t="shared" si="32"/>
        <v>1383</v>
      </c>
      <c r="F175" s="37" t="s">
        <v>10</v>
      </c>
      <c r="G175" s="37" t="s">
        <v>11</v>
      </c>
      <c r="H175" s="117">
        <v>185</v>
      </c>
      <c r="I175" s="117">
        <v>26</v>
      </c>
      <c r="J175" s="117">
        <v>1172</v>
      </c>
      <c r="K175" s="314">
        <f>H175+I175</f>
        <v>211</v>
      </c>
      <c r="L175" s="1">
        <f t="shared" si="33"/>
        <v>0.15256688358640635</v>
      </c>
    </row>
    <row r="176" spans="1:12" ht="11.25">
      <c r="A176" s="7" t="s">
        <v>165</v>
      </c>
      <c r="B176" s="7" t="s">
        <v>166</v>
      </c>
      <c r="C176" s="95">
        <v>23109</v>
      </c>
      <c r="D176" s="7" t="s">
        <v>169</v>
      </c>
      <c r="E176" s="277">
        <f t="shared" si="32"/>
        <v>327</v>
      </c>
      <c r="F176" s="37" t="s">
        <v>3</v>
      </c>
      <c r="G176" s="37" t="s">
        <v>8</v>
      </c>
      <c r="H176" s="117">
        <v>110</v>
      </c>
      <c r="I176" s="117">
        <v>7</v>
      </c>
      <c r="J176" s="117">
        <v>210</v>
      </c>
      <c r="K176" s="314">
        <f aca="true" t="shared" si="34" ref="K176:K181">H176+I176</f>
        <v>117</v>
      </c>
      <c r="L176" s="1">
        <f t="shared" si="33"/>
        <v>0.3577981651376147</v>
      </c>
    </row>
    <row r="177" spans="1:12" ht="11.25">
      <c r="A177" s="7" t="s">
        <v>165</v>
      </c>
      <c r="B177" s="7" t="s">
        <v>166</v>
      </c>
      <c r="C177" s="95">
        <v>23110</v>
      </c>
      <c r="D177" s="7" t="s">
        <v>170</v>
      </c>
      <c r="E177" s="277">
        <f t="shared" si="32"/>
        <v>242</v>
      </c>
      <c r="F177" s="37" t="s">
        <v>16</v>
      </c>
      <c r="G177" s="37" t="s">
        <v>8</v>
      </c>
      <c r="H177" s="117">
        <v>46</v>
      </c>
      <c r="I177" s="117">
        <v>5</v>
      </c>
      <c r="J177" s="117">
        <v>191</v>
      </c>
      <c r="K177" s="314">
        <f t="shared" si="34"/>
        <v>51</v>
      </c>
      <c r="L177" s="1">
        <f t="shared" si="33"/>
        <v>0.21074380165289255</v>
      </c>
    </row>
    <row r="178" spans="1:12" ht="11.25">
      <c r="A178" s="7" t="s">
        <v>165</v>
      </c>
      <c r="B178" s="7" t="s">
        <v>166</v>
      </c>
      <c r="C178" s="95">
        <v>23111</v>
      </c>
      <c r="D178" s="7" t="s">
        <v>171</v>
      </c>
      <c r="E178" s="277">
        <f t="shared" si="32"/>
        <v>359</v>
      </c>
      <c r="F178" s="37" t="s">
        <v>16</v>
      </c>
      <c r="G178" s="37" t="s">
        <v>8</v>
      </c>
      <c r="H178" s="117">
        <v>45</v>
      </c>
      <c r="I178" s="117">
        <v>4</v>
      </c>
      <c r="J178" s="117">
        <v>310</v>
      </c>
      <c r="K178" s="314">
        <f t="shared" si="34"/>
        <v>49</v>
      </c>
      <c r="L178" s="1">
        <f t="shared" si="33"/>
        <v>0.13649025069637882</v>
      </c>
    </row>
    <row r="179" spans="1:12" ht="11.25">
      <c r="A179" s="7" t="s">
        <v>165</v>
      </c>
      <c r="B179" s="7" t="s">
        <v>166</v>
      </c>
      <c r="C179" s="95">
        <v>23112</v>
      </c>
      <c r="D179" s="7" t="s">
        <v>172</v>
      </c>
      <c r="E179" s="277">
        <f t="shared" si="32"/>
        <v>545</v>
      </c>
      <c r="F179" s="37" t="s">
        <v>13</v>
      </c>
      <c r="G179" s="37" t="s">
        <v>14</v>
      </c>
      <c r="H179" s="117">
        <v>128</v>
      </c>
      <c r="I179" s="117">
        <v>12</v>
      </c>
      <c r="J179" s="117">
        <v>405</v>
      </c>
      <c r="K179" s="314">
        <f t="shared" si="34"/>
        <v>140</v>
      </c>
      <c r="L179" s="1">
        <f t="shared" si="33"/>
        <v>0.25688073394495414</v>
      </c>
    </row>
    <row r="180" spans="1:12" ht="11.25">
      <c r="A180" s="7" t="s">
        <v>165</v>
      </c>
      <c r="B180" s="7" t="s">
        <v>166</v>
      </c>
      <c r="C180" s="95">
        <v>23113</v>
      </c>
      <c r="D180" s="7" t="s">
        <v>173</v>
      </c>
      <c r="E180" s="277">
        <f t="shared" si="32"/>
        <v>289</v>
      </c>
      <c r="F180" s="37" t="s">
        <v>16</v>
      </c>
      <c r="G180" s="37" t="s">
        <v>8</v>
      </c>
      <c r="H180" s="117">
        <v>169</v>
      </c>
      <c r="I180" s="117">
        <v>2</v>
      </c>
      <c r="J180" s="117">
        <v>118</v>
      </c>
      <c r="K180" s="314">
        <f t="shared" si="34"/>
        <v>171</v>
      </c>
      <c r="L180" s="1">
        <f t="shared" si="33"/>
        <v>0.5916955017301038</v>
      </c>
    </row>
    <row r="181" spans="1:12" ht="11.25">
      <c r="A181" s="7" t="s">
        <v>165</v>
      </c>
      <c r="B181" s="7" t="s">
        <v>166</v>
      </c>
      <c r="C181" s="95">
        <v>23114</v>
      </c>
      <c r="D181" s="7" t="s">
        <v>174</v>
      </c>
      <c r="E181" s="278">
        <f t="shared" si="32"/>
        <v>419</v>
      </c>
      <c r="F181" s="37" t="s">
        <v>16</v>
      </c>
      <c r="G181" s="37" t="s">
        <v>8</v>
      </c>
      <c r="H181" s="118">
        <v>43</v>
      </c>
      <c r="I181" s="118">
        <v>3</v>
      </c>
      <c r="J181" s="118">
        <v>373</v>
      </c>
      <c r="K181" s="315">
        <f t="shared" si="34"/>
        <v>46</v>
      </c>
      <c r="L181" s="2">
        <f t="shared" si="33"/>
        <v>0.10978520286396182</v>
      </c>
    </row>
    <row r="182" spans="1:12" ht="12">
      <c r="A182" s="26"/>
      <c r="B182" s="27" t="s">
        <v>456</v>
      </c>
      <c r="C182" s="30">
        <f>COUNT(C174:C181)</f>
        <v>8</v>
      </c>
      <c r="D182" s="29" t="s">
        <v>427</v>
      </c>
      <c r="E182" s="337">
        <f>SUBTOTAL(9,E174:E181)</f>
        <v>3968</v>
      </c>
      <c r="F182" s="131"/>
      <c r="G182" s="131"/>
      <c r="H182" s="259">
        <f>SUBTOTAL(9,H174:H181)</f>
        <v>788</v>
      </c>
      <c r="I182" s="259">
        <f>SUBTOTAL(9,I174:I181)</f>
        <v>62</v>
      </c>
      <c r="J182" s="259">
        <f>SUBTOTAL(9,J174:J181)</f>
        <v>3118</v>
      </c>
      <c r="K182" s="259">
        <f>SUBTOTAL(9,K174:K181)</f>
        <v>850</v>
      </c>
      <c r="L182" s="4">
        <f t="shared" si="33"/>
        <v>0.21421370967741934</v>
      </c>
    </row>
    <row r="184" spans="1:12" ht="11.25">
      <c r="A184" s="7" t="s">
        <v>175</v>
      </c>
      <c r="B184" s="7" t="s">
        <v>176</v>
      </c>
      <c r="C184" s="95">
        <v>24103</v>
      </c>
      <c r="D184" s="7" t="s">
        <v>177</v>
      </c>
      <c r="E184" s="277">
        <f aca="true" t="shared" si="35" ref="E184:E192">SUM(H184:J184)</f>
        <v>247</v>
      </c>
      <c r="F184" s="37" t="s">
        <v>73</v>
      </c>
      <c r="G184" s="37" t="s">
        <v>8</v>
      </c>
      <c r="H184" s="117">
        <v>118</v>
      </c>
      <c r="I184" s="117">
        <v>21</v>
      </c>
      <c r="J184" s="117">
        <v>108</v>
      </c>
      <c r="K184" s="314">
        <f>H184+I184</f>
        <v>139</v>
      </c>
      <c r="L184" s="1">
        <f aca="true" t="shared" si="36" ref="L184:L193">K184/E184</f>
        <v>0.562753036437247</v>
      </c>
    </row>
    <row r="185" spans="1:12" ht="11.25">
      <c r="A185" s="7" t="s">
        <v>175</v>
      </c>
      <c r="B185" s="7" t="s">
        <v>176</v>
      </c>
      <c r="C185" s="95">
        <v>24105</v>
      </c>
      <c r="D185" s="7" t="s">
        <v>178</v>
      </c>
      <c r="E185" s="277">
        <f t="shared" si="35"/>
        <v>951</v>
      </c>
      <c r="F185" s="37" t="s">
        <v>10</v>
      </c>
      <c r="G185" s="37" t="s">
        <v>11</v>
      </c>
      <c r="H185" s="117">
        <v>293</v>
      </c>
      <c r="I185" s="117">
        <v>80</v>
      </c>
      <c r="J185" s="117">
        <v>578</v>
      </c>
      <c r="K185" s="314">
        <f>H185+I185</f>
        <v>373</v>
      </c>
      <c r="L185" s="1">
        <f t="shared" si="36"/>
        <v>0.3922187171398528</v>
      </c>
    </row>
    <row r="186" spans="1:12" ht="11.25">
      <c r="A186" s="7" t="s">
        <v>175</v>
      </c>
      <c r="B186" s="7" t="s">
        <v>176</v>
      </c>
      <c r="C186" s="95">
        <v>24106</v>
      </c>
      <c r="D186" s="7" t="s">
        <v>179</v>
      </c>
      <c r="E186" s="277">
        <f t="shared" si="35"/>
        <v>282</v>
      </c>
      <c r="F186" s="37" t="s">
        <v>73</v>
      </c>
      <c r="G186" s="37" t="s">
        <v>8</v>
      </c>
      <c r="H186" s="117">
        <v>95</v>
      </c>
      <c r="I186" s="117">
        <v>20</v>
      </c>
      <c r="J186" s="117">
        <v>167</v>
      </c>
      <c r="K186" s="314">
        <f aca="true" t="shared" si="37" ref="K186:K192">H186+I186</f>
        <v>115</v>
      </c>
      <c r="L186" s="1">
        <f t="shared" si="36"/>
        <v>0.4078014184397163</v>
      </c>
    </row>
    <row r="187" spans="1:12" ht="11.25">
      <c r="A187" s="7" t="s">
        <v>175</v>
      </c>
      <c r="B187" s="7" t="s">
        <v>176</v>
      </c>
      <c r="C187" s="95">
        <v>24107</v>
      </c>
      <c r="D187" s="7" t="s">
        <v>180</v>
      </c>
      <c r="E187" s="277">
        <f t="shared" si="35"/>
        <v>257</v>
      </c>
      <c r="F187" s="37" t="s">
        <v>73</v>
      </c>
      <c r="G187" s="37" t="s">
        <v>8</v>
      </c>
      <c r="H187" s="117">
        <v>86</v>
      </c>
      <c r="I187" s="117">
        <v>16</v>
      </c>
      <c r="J187" s="117">
        <v>155</v>
      </c>
      <c r="K187" s="314">
        <f t="shared" si="37"/>
        <v>102</v>
      </c>
      <c r="L187" s="1">
        <f t="shared" si="36"/>
        <v>0.3968871595330739</v>
      </c>
    </row>
    <row r="188" spans="1:12" ht="11.25">
      <c r="A188" s="7" t="s">
        <v>175</v>
      </c>
      <c r="B188" s="7" t="s">
        <v>176</v>
      </c>
      <c r="C188" s="95">
        <v>24108</v>
      </c>
      <c r="D188" s="7" t="s">
        <v>181</v>
      </c>
      <c r="E188" s="277">
        <f t="shared" si="35"/>
        <v>257</v>
      </c>
      <c r="F188" s="37" t="s">
        <v>73</v>
      </c>
      <c r="G188" s="37" t="s">
        <v>8</v>
      </c>
      <c r="H188" s="117">
        <v>76</v>
      </c>
      <c r="I188" s="117">
        <v>19</v>
      </c>
      <c r="J188" s="117">
        <v>162</v>
      </c>
      <c r="K188" s="314">
        <f t="shared" si="37"/>
        <v>95</v>
      </c>
      <c r="L188" s="1">
        <f t="shared" si="36"/>
        <v>0.36964980544747084</v>
      </c>
    </row>
    <row r="189" spans="1:12" ht="11.25">
      <c r="A189" s="7" t="s">
        <v>175</v>
      </c>
      <c r="B189" s="7" t="s">
        <v>176</v>
      </c>
      <c r="C189" s="95">
        <v>24109</v>
      </c>
      <c r="D189" s="7" t="s">
        <v>182</v>
      </c>
      <c r="E189" s="277">
        <f t="shared" si="35"/>
        <v>265</v>
      </c>
      <c r="F189" s="37" t="s">
        <v>3</v>
      </c>
      <c r="G189" s="37" t="s">
        <v>8</v>
      </c>
      <c r="H189" s="117">
        <v>121</v>
      </c>
      <c r="I189" s="117">
        <v>13</v>
      </c>
      <c r="J189" s="117">
        <v>131</v>
      </c>
      <c r="K189" s="314">
        <f t="shared" si="37"/>
        <v>134</v>
      </c>
      <c r="L189" s="1">
        <f t="shared" si="36"/>
        <v>0.5056603773584906</v>
      </c>
    </row>
    <row r="190" spans="1:12" ht="11.25">
      <c r="A190" s="7" t="s">
        <v>175</v>
      </c>
      <c r="B190" s="7" t="s">
        <v>176</v>
      </c>
      <c r="C190" s="95">
        <v>24110</v>
      </c>
      <c r="D190" s="7" t="s">
        <v>183</v>
      </c>
      <c r="E190" s="277">
        <f t="shared" si="35"/>
        <v>315</v>
      </c>
      <c r="F190" s="37" t="s">
        <v>3</v>
      </c>
      <c r="G190" s="37" t="s">
        <v>8</v>
      </c>
      <c r="H190" s="117">
        <v>120</v>
      </c>
      <c r="I190" s="117">
        <v>16</v>
      </c>
      <c r="J190" s="117">
        <v>179</v>
      </c>
      <c r="K190" s="314">
        <f t="shared" si="37"/>
        <v>136</v>
      </c>
      <c r="L190" s="1">
        <f t="shared" si="36"/>
        <v>0.43174603174603177</v>
      </c>
    </row>
    <row r="191" spans="1:12" ht="11.25">
      <c r="A191" s="7" t="s">
        <v>175</v>
      </c>
      <c r="B191" s="7" t="s">
        <v>176</v>
      </c>
      <c r="C191" s="95">
        <v>24111</v>
      </c>
      <c r="D191" s="7" t="s">
        <v>184</v>
      </c>
      <c r="E191" s="277">
        <f t="shared" si="35"/>
        <v>416</v>
      </c>
      <c r="F191" s="37" t="s">
        <v>13</v>
      </c>
      <c r="G191" s="37" t="s">
        <v>14</v>
      </c>
      <c r="H191" s="117">
        <v>163</v>
      </c>
      <c r="I191" s="117">
        <v>38</v>
      </c>
      <c r="J191" s="117">
        <v>215</v>
      </c>
      <c r="K191" s="314">
        <f t="shared" si="37"/>
        <v>201</v>
      </c>
      <c r="L191" s="1">
        <f t="shared" si="36"/>
        <v>0.4831730769230769</v>
      </c>
    </row>
    <row r="192" spans="1:12" ht="11.25">
      <c r="A192" s="7" t="s">
        <v>175</v>
      </c>
      <c r="B192" s="7" t="s">
        <v>176</v>
      </c>
      <c r="C192" s="95">
        <v>24112</v>
      </c>
      <c r="D192" s="7" t="s">
        <v>185</v>
      </c>
      <c r="E192" s="278">
        <f t="shared" si="35"/>
        <v>442</v>
      </c>
      <c r="F192" s="37" t="s">
        <v>13</v>
      </c>
      <c r="G192" s="37" t="s">
        <v>14</v>
      </c>
      <c r="H192" s="118">
        <v>167</v>
      </c>
      <c r="I192" s="118">
        <v>50</v>
      </c>
      <c r="J192" s="118">
        <v>225</v>
      </c>
      <c r="K192" s="315">
        <f t="shared" si="37"/>
        <v>217</v>
      </c>
      <c r="L192" s="2">
        <f t="shared" si="36"/>
        <v>0.49095022624434387</v>
      </c>
    </row>
    <row r="193" spans="1:12" ht="12">
      <c r="A193" s="26"/>
      <c r="B193" s="27" t="s">
        <v>457</v>
      </c>
      <c r="C193" s="30">
        <f>COUNT(C184:C192)</f>
        <v>9</v>
      </c>
      <c r="D193" s="29" t="s">
        <v>427</v>
      </c>
      <c r="E193" s="337">
        <f>SUBTOTAL(9,E184:E192)</f>
        <v>3432</v>
      </c>
      <c r="F193" s="131"/>
      <c r="G193" s="131"/>
      <c r="H193" s="259">
        <f>SUBTOTAL(9,H184:H192)</f>
        <v>1239</v>
      </c>
      <c r="I193" s="259">
        <f>SUBTOTAL(9,I184:I192)</f>
        <v>273</v>
      </c>
      <c r="J193" s="259">
        <f>SUBTOTAL(9,J184:J192)</f>
        <v>1920</v>
      </c>
      <c r="K193" s="259">
        <f>SUBTOTAL(9,K184:K192)</f>
        <v>1512</v>
      </c>
      <c r="L193" s="4">
        <f t="shared" si="36"/>
        <v>0.4405594405594406</v>
      </c>
    </row>
    <row r="195" spans="1:12" ht="11.25">
      <c r="A195" s="7" t="s">
        <v>186</v>
      </c>
      <c r="B195" s="7" t="s">
        <v>187</v>
      </c>
      <c r="C195" s="95">
        <v>25106</v>
      </c>
      <c r="D195" s="7" t="s">
        <v>188</v>
      </c>
      <c r="E195" s="277">
        <f>SUM(H195:J195)</f>
        <v>346</v>
      </c>
      <c r="F195" s="37" t="s">
        <v>4</v>
      </c>
      <c r="G195" s="37" t="s">
        <v>8</v>
      </c>
      <c r="H195" s="117">
        <v>56</v>
      </c>
      <c r="I195" s="117">
        <v>18</v>
      </c>
      <c r="J195" s="117">
        <v>272</v>
      </c>
      <c r="K195" s="314">
        <f>H195+I195</f>
        <v>74</v>
      </c>
      <c r="L195" s="1">
        <f>K195/E195</f>
        <v>0.2138728323699422</v>
      </c>
    </row>
    <row r="196" spans="1:12" ht="11.25">
      <c r="A196" s="7" t="s">
        <v>186</v>
      </c>
      <c r="B196" s="7" t="s">
        <v>187</v>
      </c>
      <c r="C196" s="95">
        <v>25108</v>
      </c>
      <c r="D196" s="7" t="s">
        <v>189</v>
      </c>
      <c r="E196" s="277">
        <f>SUM(H196:J196)</f>
        <v>492</v>
      </c>
      <c r="F196" s="37" t="s">
        <v>10</v>
      </c>
      <c r="G196" s="37" t="s">
        <v>11</v>
      </c>
      <c r="H196" s="117">
        <v>50</v>
      </c>
      <c r="I196" s="117">
        <v>18</v>
      </c>
      <c r="J196" s="117">
        <v>424</v>
      </c>
      <c r="K196" s="314">
        <f>H196+I196</f>
        <v>68</v>
      </c>
      <c r="L196" s="1">
        <f>K196/E196</f>
        <v>0.13821138211382114</v>
      </c>
    </row>
    <row r="197" spans="1:12" ht="11.25">
      <c r="A197" s="7" t="s">
        <v>186</v>
      </c>
      <c r="B197" s="7" t="s">
        <v>187</v>
      </c>
      <c r="C197" s="95">
        <v>25109</v>
      </c>
      <c r="D197" s="7" t="s">
        <v>190</v>
      </c>
      <c r="E197" s="277">
        <f>SUM(H197:J197)</f>
        <v>419</v>
      </c>
      <c r="F197" s="37" t="s">
        <v>13</v>
      </c>
      <c r="G197" s="37" t="s">
        <v>14</v>
      </c>
      <c r="H197" s="117">
        <v>46</v>
      </c>
      <c r="I197" s="117">
        <v>22</v>
      </c>
      <c r="J197" s="117">
        <v>351</v>
      </c>
      <c r="K197" s="314">
        <f>H197+I197</f>
        <v>68</v>
      </c>
      <c r="L197" s="1">
        <f>K197/E197</f>
        <v>0.162291169451074</v>
      </c>
    </row>
    <row r="198" spans="1:12" ht="11.25">
      <c r="A198" s="7" t="s">
        <v>186</v>
      </c>
      <c r="B198" s="7" t="s">
        <v>187</v>
      </c>
      <c r="C198" s="95">
        <v>25110</v>
      </c>
      <c r="D198" s="7" t="s">
        <v>191</v>
      </c>
      <c r="E198" s="278">
        <f>SUM(H198:J198)</f>
        <v>428</v>
      </c>
      <c r="F198" s="37" t="s">
        <v>3</v>
      </c>
      <c r="G198" s="37" t="s">
        <v>4</v>
      </c>
      <c r="H198" s="118">
        <v>73</v>
      </c>
      <c r="I198" s="118">
        <v>9</v>
      </c>
      <c r="J198" s="118">
        <v>346</v>
      </c>
      <c r="K198" s="315">
        <f>H198+I198</f>
        <v>82</v>
      </c>
      <c r="L198" s="2">
        <f>K198/E198</f>
        <v>0.19158878504672897</v>
      </c>
    </row>
    <row r="199" spans="1:12" ht="12">
      <c r="A199" s="26"/>
      <c r="B199" s="27" t="s">
        <v>458</v>
      </c>
      <c r="C199" s="30">
        <f>COUNT(C195:C198)</f>
        <v>4</v>
      </c>
      <c r="D199" s="29" t="s">
        <v>427</v>
      </c>
      <c r="E199" s="337">
        <f>SUBTOTAL(9,E195:E198)</f>
        <v>1685</v>
      </c>
      <c r="F199" s="131"/>
      <c r="G199" s="131"/>
      <c r="H199" s="259">
        <f>SUBTOTAL(9,H195:H198)</f>
        <v>225</v>
      </c>
      <c r="I199" s="259">
        <f>SUBTOTAL(9,I195:I198)</f>
        <v>67</v>
      </c>
      <c r="J199" s="259">
        <f>SUBTOTAL(9,J195:J198)</f>
        <v>1393</v>
      </c>
      <c r="K199" s="259">
        <f>SUBTOTAL(9,K195:K198)</f>
        <v>292</v>
      </c>
      <c r="L199" s="4">
        <f>K199/E199</f>
        <v>0.17329376854599407</v>
      </c>
    </row>
    <row r="201" spans="1:12" ht="11.25">
      <c r="A201" s="7" t="s">
        <v>192</v>
      </c>
      <c r="B201" s="7" t="s">
        <v>193</v>
      </c>
      <c r="C201" s="95">
        <v>26103</v>
      </c>
      <c r="D201" s="7" t="s">
        <v>194</v>
      </c>
      <c r="E201" s="277">
        <f aca="true" t="shared" si="38" ref="E201:E217">SUM(H201:J201)</f>
        <v>590</v>
      </c>
      <c r="F201" s="37" t="s">
        <v>13</v>
      </c>
      <c r="G201" s="37" t="s">
        <v>14</v>
      </c>
      <c r="H201" s="117">
        <v>462</v>
      </c>
      <c r="I201" s="117">
        <v>56</v>
      </c>
      <c r="J201" s="117">
        <v>72</v>
      </c>
      <c r="K201" s="314">
        <f>H201+I201</f>
        <v>518</v>
      </c>
      <c r="L201" s="1">
        <f aca="true" t="shared" si="39" ref="L201:L217">K201/E201</f>
        <v>0.8779661016949153</v>
      </c>
    </row>
    <row r="202" spans="1:12" ht="11.25">
      <c r="A202" s="7" t="s">
        <v>192</v>
      </c>
      <c r="B202" s="7" t="s">
        <v>193</v>
      </c>
      <c r="C202" s="95">
        <v>26105</v>
      </c>
      <c r="D202" s="7" t="s">
        <v>195</v>
      </c>
      <c r="E202" s="277">
        <f t="shared" si="38"/>
        <v>1090</v>
      </c>
      <c r="F202" s="37" t="s">
        <v>10</v>
      </c>
      <c r="G202" s="37" t="s">
        <v>11</v>
      </c>
      <c r="H202" s="117">
        <v>686</v>
      </c>
      <c r="I202" s="117">
        <v>82</v>
      </c>
      <c r="J202" s="117">
        <v>322</v>
      </c>
      <c r="K202" s="314">
        <f>H202+I202</f>
        <v>768</v>
      </c>
      <c r="L202" s="1">
        <f t="shared" si="39"/>
        <v>0.7045871559633028</v>
      </c>
    </row>
    <row r="203" spans="1:12" ht="11.25">
      <c r="A203" s="7" t="s">
        <v>192</v>
      </c>
      <c r="B203" s="7" t="s">
        <v>193</v>
      </c>
      <c r="C203" s="95">
        <v>26106</v>
      </c>
      <c r="D203" s="7" t="s">
        <v>196</v>
      </c>
      <c r="E203" s="277">
        <f t="shared" si="38"/>
        <v>741</v>
      </c>
      <c r="F203" s="37" t="s">
        <v>13</v>
      </c>
      <c r="G203" s="37" t="s">
        <v>14</v>
      </c>
      <c r="H203" s="117">
        <v>624</v>
      </c>
      <c r="I203" s="117">
        <v>42</v>
      </c>
      <c r="J203" s="117">
        <v>75</v>
      </c>
      <c r="K203" s="314">
        <f>H203+I203</f>
        <v>666</v>
      </c>
      <c r="L203" s="1">
        <f t="shared" si="39"/>
        <v>0.8987854251012146</v>
      </c>
    </row>
    <row r="204" spans="1:12" ht="11.25">
      <c r="A204" s="7" t="s">
        <v>192</v>
      </c>
      <c r="B204" s="7" t="s">
        <v>193</v>
      </c>
      <c r="C204" s="95">
        <v>26107</v>
      </c>
      <c r="D204" s="7" t="s">
        <v>197</v>
      </c>
      <c r="E204" s="277">
        <f t="shared" si="38"/>
        <v>747</v>
      </c>
      <c r="F204" s="37" t="s">
        <v>13</v>
      </c>
      <c r="G204" s="37" t="s">
        <v>14</v>
      </c>
      <c r="H204" s="117">
        <v>446</v>
      </c>
      <c r="I204" s="117">
        <v>75</v>
      </c>
      <c r="J204" s="117">
        <v>226</v>
      </c>
      <c r="K204" s="314">
        <f aca="true" t="shared" si="40" ref="K204:K217">H204+I204</f>
        <v>521</v>
      </c>
      <c r="L204" s="1">
        <f t="shared" si="39"/>
        <v>0.6974564926372155</v>
      </c>
    </row>
    <row r="205" spans="1:12" ht="11.25">
      <c r="A205" s="7" t="s">
        <v>192</v>
      </c>
      <c r="B205" s="7" t="s">
        <v>193</v>
      </c>
      <c r="C205" s="95">
        <v>26109</v>
      </c>
      <c r="D205" s="7" t="s">
        <v>198</v>
      </c>
      <c r="E205" s="277">
        <f t="shared" si="38"/>
        <v>180</v>
      </c>
      <c r="F205" s="37" t="s">
        <v>10</v>
      </c>
      <c r="G205" s="37" t="s">
        <v>11</v>
      </c>
      <c r="H205" s="117">
        <v>85</v>
      </c>
      <c r="I205" s="117">
        <v>19</v>
      </c>
      <c r="J205" s="117">
        <v>76</v>
      </c>
      <c r="K205" s="314">
        <f t="shared" si="40"/>
        <v>104</v>
      </c>
      <c r="L205" s="1">
        <f t="shared" si="39"/>
        <v>0.5777777777777777</v>
      </c>
    </row>
    <row r="206" spans="1:12" ht="11.25">
      <c r="A206" s="7" t="s">
        <v>192</v>
      </c>
      <c r="B206" s="7" t="s">
        <v>193</v>
      </c>
      <c r="C206" s="95">
        <v>26110</v>
      </c>
      <c r="D206" s="7" t="s">
        <v>199</v>
      </c>
      <c r="E206" s="277">
        <f t="shared" si="38"/>
        <v>454</v>
      </c>
      <c r="F206" s="37" t="s">
        <v>16</v>
      </c>
      <c r="G206" s="37" t="s">
        <v>8</v>
      </c>
      <c r="H206" s="117">
        <v>232</v>
      </c>
      <c r="I206" s="117">
        <v>36</v>
      </c>
      <c r="J206" s="117">
        <v>186</v>
      </c>
      <c r="K206" s="314">
        <f t="shared" si="40"/>
        <v>268</v>
      </c>
      <c r="L206" s="1">
        <f t="shared" si="39"/>
        <v>0.5903083700440529</v>
      </c>
    </row>
    <row r="207" spans="1:12" ht="11.25">
      <c r="A207" s="7" t="s">
        <v>192</v>
      </c>
      <c r="B207" s="7" t="s">
        <v>193</v>
      </c>
      <c r="C207" s="95">
        <v>26111</v>
      </c>
      <c r="D207" s="7" t="s">
        <v>200</v>
      </c>
      <c r="E207" s="277">
        <f t="shared" si="38"/>
        <v>497</v>
      </c>
      <c r="F207" s="37" t="s">
        <v>16</v>
      </c>
      <c r="G207" s="37" t="s">
        <v>13</v>
      </c>
      <c r="H207" s="117">
        <v>333</v>
      </c>
      <c r="I207" s="117">
        <v>44</v>
      </c>
      <c r="J207" s="117">
        <v>120</v>
      </c>
      <c r="K207" s="314">
        <f t="shared" si="40"/>
        <v>377</v>
      </c>
      <c r="L207" s="1">
        <f t="shared" si="39"/>
        <v>0.7585513078470825</v>
      </c>
    </row>
    <row r="208" spans="1:12" ht="11.25">
      <c r="A208" s="7" t="s">
        <v>192</v>
      </c>
      <c r="B208" s="7" t="s">
        <v>193</v>
      </c>
      <c r="C208" s="95">
        <v>26113</v>
      </c>
      <c r="D208" s="7" t="s">
        <v>201</v>
      </c>
      <c r="E208" s="277">
        <f t="shared" si="38"/>
        <v>648</v>
      </c>
      <c r="F208" s="37" t="s">
        <v>48</v>
      </c>
      <c r="G208" s="37" t="s">
        <v>8</v>
      </c>
      <c r="H208" s="117">
        <v>401</v>
      </c>
      <c r="I208" s="117">
        <v>49</v>
      </c>
      <c r="J208" s="117">
        <v>198</v>
      </c>
      <c r="K208" s="314">
        <f t="shared" si="40"/>
        <v>450</v>
      </c>
      <c r="L208" s="1">
        <f t="shared" si="39"/>
        <v>0.6944444444444444</v>
      </c>
    </row>
    <row r="209" spans="1:12" ht="11.25">
      <c r="A209" s="7" t="s">
        <v>192</v>
      </c>
      <c r="B209" s="7" t="s">
        <v>193</v>
      </c>
      <c r="C209" s="95">
        <v>26115</v>
      </c>
      <c r="D209" s="7" t="s">
        <v>202</v>
      </c>
      <c r="E209" s="277">
        <f t="shared" si="38"/>
        <v>377</v>
      </c>
      <c r="F209" s="37" t="s">
        <v>3</v>
      </c>
      <c r="G209" s="37" t="s">
        <v>8</v>
      </c>
      <c r="H209" s="117">
        <v>190</v>
      </c>
      <c r="I209" s="117">
        <v>33</v>
      </c>
      <c r="J209" s="117">
        <v>154</v>
      </c>
      <c r="K209" s="314">
        <f t="shared" si="40"/>
        <v>223</v>
      </c>
      <c r="L209" s="1">
        <f t="shared" si="39"/>
        <v>0.5915119363395226</v>
      </c>
    </row>
    <row r="210" spans="1:12" ht="11.25">
      <c r="A210" s="7" t="s">
        <v>192</v>
      </c>
      <c r="B210" s="7" t="s">
        <v>193</v>
      </c>
      <c r="C210" s="95">
        <v>26116</v>
      </c>
      <c r="D210" s="7" t="s">
        <v>203</v>
      </c>
      <c r="E210" s="277">
        <f t="shared" si="38"/>
        <v>467</v>
      </c>
      <c r="F210" s="37" t="s">
        <v>16</v>
      </c>
      <c r="G210" s="37" t="s">
        <v>8</v>
      </c>
      <c r="H210" s="117">
        <v>322</v>
      </c>
      <c r="I210" s="117">
        <v>41</v>
      </c>
      <c r="J210" s="117">
        <v>104</v>
      </c>
      <c r="K210" s="314">
        <f t="shared" si="40"/>
        <v>363</v>
      </c>
      <c r="L210" s="1">
        <f t="shared" si="39"/>
        <v>0.7773019271948608</v>
      </c>
    </row>
    <row r="211" spans="1:12" ht="11.25">
      <c r="A211" s="7" t="s">
        <v>192</v>
      </c>
      <c r="B211" s="7" t="s">
        <v>193</v>
      </c>
      <c r="C211" s="95">
        <v>26118</v>
      </c>
      <c r="D211" s="7" t="s">
        <v>204</v>
      </c>
      <c r="E211" s="277">
        <f t="shared" si="38"/>
        <v>1014</v>
      </c>
      <c r="F211" s="37" t="s">
        <v>10</v>
      </c>
      <c r="G211" s="37" t="s">
        <v>11</v>
      </c>
      <c r="H211" s="117">
        <v>678</v>
      </c>
      <c r="I211" s="117">
        <v>55</v>
      </c>
      <c r="J211" s="117">
        <v>281</v>
      </c>
      <c r="K211" s="314">
        <f t="shared" si="40"/>
        <v>733</v>
      </c>
      <c r="L211" s="1">
        <f t="shared" si="39"/>
        <v>0.722879684418146</v>
      </c>
    </row>
    <row r="212" spans="1:12" ht="11.25">
      <c r="A212" s="7" t="s">
        <v>192</v>
      </c>
      <c r="B212" s="7" t="s">
        <v>193</v>
      </c>
      <c r="C212" s="95">
        <v>26119</v>
      </c>
      <c r="D212" s="7" t="s">
        <v>205</v>
      </c>
      <c r="E212" s="277">
        <f t="shared" si="38"/>
        <v>411</v>
      </c>
      <c r="F212" s="37" t="s">
        <v>16</v>
      </c>
      <c r="G212" s="37" t="s">
        <v>8</v>
      </c>
      <c r="H212" s="117">
        <v>336</v>
      </c>
      <c r="I212" s="117">
        <v>36</v>
      </c>
      <c r="J212" s="117">
        <v>39</v>
      </c>
      <c r="K212" s="314">
        <f t="shared" si="40"/>
        <v>372</v>
      </c>
      <c r="L212" s="1">
        <f t="shared" si="39"/>
        <v>0.9051094890510949</v>
      </c>
    </row>
    <row r="213" spans="1:12" ht="11.25">
      <c r="A213" s="7" t="s">
        <v>192</v>
      </c>
      <c r="B213" s="7" t="s">
        <v>193</v>
      </c>
      <c r="C213" s="95">
        <v>26120</v>
      </c>
      <c r="D213" s="7" t="s">
        <v>206</v>
      </c>
      <c r="E213" s="277">
        <f t="shared" si="38"/>
        <v>696</v>
      </c>
      <c r="F213" s="37" t="s">
        <v>16</v>
      </c>
      <c r="G213" s="37" t="s">
        <v>8</v>
      </c>
      <c r="H213" s="117">
        <v>621</v>
      </c>
      <c r="I213" s="117">
        <v>36</v>
      </c>
      <c r="J213" s="117">
        <v>39</v>
      </c>
      <c r="K213" s="314">
        <f t="shared" si="40"/>
        <v>657</v>
      </c>
      <c r="L213" s="1">
        <f t="shared" si="39"/>
        <v>0.9439655172413793</v>
      </c>
    </row>
    <row r="214" spans="1:12" ht="11.25">
      <c r="A214" s="7" t="s">
        <v>192</v>
      </c>
      <c r="B214" s="7" t="s">
        <v>193</v>
      </c>
      <c r="C214" s="95">
        <v>26121</v>
      </c>
      <c r="D214" s="7" t="s">
        <v>207</v>
      </c>
      <c r="E214" s="277">
        <f t="shared" si="38"/>
        <v>526</v>
      </c>
      <c r="F214" s="37" t="s">
        <v>16</v>
      </c>
      <c r="G214" s="37" t="s">
        <v>8</v>
      </c>
      <c r="H214" s="117">
        <v>456</v>
      </c>
      <c r="I214" s="117">
        <v>30</v>
      </c>
      <c r="J214" s="117">
        <v>40</v>
      </c>
      <c r="K214" s="314">
        <f t="shared" si="40"/>
        <v>486</v>
      </c>
      <c r="L214" s="1">
        <f t="shared" si="39"/>
        <v>0.9239543726235742</v>
      </c>
    </row>
    <row r="215" spans="1:12" ht="11.25">
      <c r="A215" s="7" t="s">
        <v>192</v>
      </c>
      <c r="B215" s="7" t="s">
        <v>193</v>
      </c>
      <c r="C215" s="95">
        <v>26122</v>
      </c>
      <c r="D215" s="7" t="s">
        <v>208</v>
      </c>
      <c r="E215" s="277">
        <f t="shared" si="38"/>
        <v>433</v>
      </c>
      <c r="F215" s="37" t="s">
        <v>16</v>
      </c>
      <c r="G215" s="37" t="s">
        <v>8</v>
      </c>
      <c r="H215" s="117">
        <v>338</v>
      </c>
      <c r="I215" s="117">
        <v>24</v>
      </c>
      <c r="J215" s="117">
        <v>71</v>
      </c>
      <c r="K215" s="314">
        <f t="shared" si="40"/>
        <v>362</v>
      </c>
      <c r="L215" s="1">
        <f t="shared" si="39"/>
        <v>0.836027713625866</v>
      </c>
    </row>
    <row r="216" spans="1:12" ht="11.25">
      <c r="A216" s="7" t="s">
        <v>192</v>
      </c>
      <c r="B216" s="7" t="s">
        <v>193</v>
      </c>
      <c r="C216" s="95">
        <v>26125</v>
      </c>
      <c r="D216" s="7" t="s">
        <v>209</v>
      </c>
      <c r="E216" s="282">
        <f t="shared" si="38"/>
        <v>380</v>
      </c>
      <c r="F216" s="74" t="s">
        <v>16</v>
      </c>
      <c r="G216" s="74" t="s">
        <v>13</v>
      </c>
      <c r="H216" s="121">
        <v>264</v>
      </c>
      <c r="I216" s="121">
        <v>26</v>
      </c>
      <c r="J216" s="121">
        <v>90</v>
      </c>
      <c r="K216" s="329">
        <f t="shared" si="40"/>
        <v>290</v>
      </c>
      <c r="L216" s="5">
        <f t="shared" si="39"/>
        <v>0.7631578947368421</v>
      </c>
    </row>
    <row r="217" spans="1:12" ht="20.25">
      <c r="A217" s="76" t="s">
        <v>192</v>
      </c>
      <c r="B217" s="72" t="s">
        <v>459</v>
      </c>
      <c r="C217" s="73" t="s">
        <v>460</v>
      </c>
      <c r="D217" s="104" t="s">
        <v>529</v>
      </c>
      <c r="E217" s="341">
        <f t="shared" si="38"/>
        <v>59</v>
      </c>
      <c r="F217" s="228"/>
      <c r="G217" s="228"/>
      <c r="H217" s="125">
        <v>49</v>
      </c>
      <c r="I217" s="125">
        <v>5</v>
      </c>
      <c r="J217" s="125">
        <v>5</v>
      </c>
      <c r="K217" s="322">
        <f t="shared" si="40"/>
        <v>54</v>
      </c>
      <c r="L217" s="116">
        <f t="shared" si="39"/>
        <v>0.9152542372881356</v>
      </c>
    </row>
    <row r="218" spans="1:12" ht="12">
      <c r="A218" s="26"/>
      <c r="B218" s="75" t="s">
        <v>461</v>
      </c>
      <c r="C218" s="30">
        <f>COUNT(C201:C216)</f>
        <v>16</v>
      </c>
      <c r="D218" s="29" t="s">
        <v>427</v>
      </c>
      <c r="E218" s="337">
        <f>SUBTOTAL(9,E201:E216)</f>
        <v>9251</v>
      </c>
      <c r="F218" s="131"/>
      <c r="G218" s="131"/>
      <c r="H218" s="259">
        <f>SUBTOTAL(9,H201:H216)</f>
        <v>6474</v>
      </c>
      <c r="I218" s="259">
        <f>SUBTOTAL(9,I201:I216)</f>
        <v>684</v>
      </c>
      <c r="J218" s="259">
        <f>SUBTOTAL(9,J201:J216)</f>
        <v>2093</v>
      </c>
      <c r="K218" s="259">
        <f>SUBTOTAL(9,K201:K216)</f>
        <v>7158</v>
      </c>
      <c r="L218" s="4">
        <f>K218/E218</f>
        <v>0.7737541887363528</v>
      </c>
    </row>
    <row r="220" spans="1:12" ht="11.25">
      <c r="A220" s="7" t="s">
        <v>210</v>
      </c>
      <c r="B220" s="7" t="s">
        <v>211</v>
      </c>
      <c r="C220" s="95">
        <v>26601</v>
      </c>
      <c r="D220" s="7" t="s">
        <v>212</v>
      </c>
      <c r="E220" s="277">
        <f>SUM(H220:J220)</f>
        <v>350</v>
      </c>
      <c r="F220" s="37" t="s">
        <v>16</v>
      </c>
      <c r="G220" s="37" t="s">
        <v>8</v>
      </c>
      <c r="H220" s="117">
        <v>144</v>
      </c>
      <c r="I220" s="117">
        <v>22</v>
      </c>
      <c r="J220" s="117">
        <v>184</v>
      </c>
      <c r="K220" s="314">
        <f>H220+I220</f>
        <v>166</v>
      </c>
      <c r="L220" s="1">
        <f>K220/E220</f>
        <v>0.4742857142857143</v>
      </c>
    </row>
    <row r="221" spans="1:12" ht="11.25">
      <c r="A221" s="7" t="s">
        <v>213</v>
      </c>
      <c r="B221" s="7" t="s">
        <v>214</v>
      </c>
      <c r="C221" s="95">
        <v>26602</v>
      </c>
      <c r="D221" s="7" t="s">
        <v>215</v>
      </c>
      <c r="E221" s="278">
        <f>SUM(H221:J221)</f>
        <v>296</v>
      </c>
      <c r="F221" s="37" t="s">
        <v>10</v>
      </c>
      <c r="G221" s="37" t="s">
        <v>11</v>
      </c>
      <c r="H221" s="118">
        <v>185</v>
      </c>
      <c r="I221" s="118">
        <v>40</v>
      </c>
      <c r="J221" s="118">
        <v>71</v>
      </c>
      <c r="K221" s="315">
        <f>H221+I221</f>
        <v>225</v>
      </c>
      <c r="L221" s="2">
        <f>K221/E221</f>
        <v>0.7601351351351351</v>
      </c>
    </row>
    <row r="222" spans="1:12" ht="12">
      <c r="A222" s="16"/>
      <c r="B222" s="17"/>
      <c r="C222" s="77">
        <f>COUNT(C220:C221)</f>
        <v>2</v>
      </c>
      <c r="D222" s="78" t="s">
        <v>430</v>
      </c>
      <c r="E222" s="84">
        <f>SUBTOTAL(9,E220:E221)</f>
        <v>646</v>
      </c>
      <c r="F222" s="19"/>
      <c r="G222" s="19"/>
      <c r="H222" s="126">
        <f>SUBTOTAL(9,H220:H221)</f>
        <v>329</v>
      </c>
      <c r="I222" s="126">
        <f>SUBTOTAL(9,I220:I221)</f>
        <v>62</v>
      </c>
      <c r="J222" s="126">
        <f>SUBTOTAL(9,J220:J221)</f>
        <v>255</v>
      </c>
      <c r="K222" s="126">
        <f>SUBTOTAL(9,K220:K221)</f>
        <v>391</v>
      </c>
      <c r="L222" s="6">
        <f>K222/E222</f>
        <v>0.6052631578947368</v>
      </c>
    </row>
    <row r="224" spans="1:12" s="63" customFormat="1" ht="12">
      <c r="A224" s="21"/>
      <c r="B224" s="22" t="s">
        <v>494</v>
      </c>
      <c r="C224" s="64">
        <f>+C218+C222</f>
        <v>18</v>
      </c>
      <c r="D224" s="24" t="s">
        <v>432</v>
      </c>
      <c r="E224" s="284">
        <f>E218+E222</f>
        <v>9897</v>
      </c>
      <c r="F224" s="21"/>
      <c r="G224" s="21"/>
      <c r="H224" s="123">
        <f>H218+H222</f>
        <v>6803</v>
      </c>
      <c r="I224" s="123">
        <f>I218+I222</f>
        <v>746</v>
      </c>
      <c r="J224" s="123">
        <f>J218+J222</f>
        <v>2348</v>
      </c>
      <c r="K224" s="123">
        <f>K218+K222</f>
        <v>7549</v>
      </c>
      <c r="L224" s="25">
        <f>K224/E224</f>
        <v>0.7627563908255027</v>
      </c>
    </row>
    <row r="226" spans="1:12" ht="11.25">
      <c r="A226" s="7" t="s">
        <v>216</v>
      </c>
      <c r="B226" s="7" t="s">
        <v>217</v>
      </c>
      <c r="C226" s="95">
        <v>27104</v>
      </c>
      <c r="D226" s="7" t="s">
        <v>218</v>
      </c>
      <c r="E226" s="277">
        <f>SUM(H226:J226)</f>
        <v>334</v>
      </c>
      <c r="F226" s="37" t="s">
        <v>73</v>
      </c>
      <c r="G226" s="37" t="s">
        <v>4</v>
      </c>
      <c r="H226" s="117">
        <v>36</v>
      </c>
      <c r="I226" s="117">
        <v>12</v>
      </c>
      <c r="J226" s="117">
        <v>286</v>
      </c>
      <c r="K226" s="314">
        <f>H226+I226</f>
        <v>48</v>
      </c>
      <c r="L226" s="1">
        <f>K226/E226</f>
        <v>0.1437125748502994</v>
      </c>
    </row>
    <row r="227" spans="1:12" ht="11.25">
      <c r="A227" s="7" t="s">
        <v>216</v>
      </c>
      <c r="B227" s="7" t="s">
        <v>217</v>
      </c>
      <c r="C227" s="95">
        <v>27106</v>
      </c>
      <c r="D227" s="7" t="s">
        <v>219</v>
      </c>
      <c r="E227" s="277">
        <f>SUM(H227:J227)</f>
        <v>902</v>
      </c>
      <c r="F227" s="37" t="s">
        <v>10</v>
      </c>
      <c r="G227" s="37" t="s">
        <v>11</v>
      </c>
      <c r="H227" s="117">
        <v>101</v>
      </c>
      <c r="I227" s="117">
        <v>12</v>
      </c>
      <c r="J227" s="117">
        <v>789</v>
      </c>
      <c r="K227" s="314">
        <f>H227+I227</f>
        <v>113</v>
      </c>
      <c r="L227" s="1">
        <f>K227/E227</f>
        <v>0.12527716186252771</v>
      </c>
    </row>
    <row r="228" spans="1:12" ht="11.25">
      <c r="A228" s="7" t="s">
        <v>216</v>
      </c>
      <c r="B228" s="7" t="s">
        <v>217</v>
      </c>
      <c r="C228" s="95">
        <v>27111</v>
      </c>
      <c r="D228" s="7" t="s">
        <v>220</v>
      </c>
      <c r="E228" s="277">
        <f>SUM(H228:J228)</f>
        <v>291</v>
      </c>
      <c r="F228" s="37" t="s">
        <v>3</v>
      </c>
      <c r="G228" s="37" t="s">
        <v>4</v>
      </c>
      <c r="H228" s="117">
        <v>38</v>
      </c>
      <c r="I228" s="117">
        <v>12</v>
      </c>
      <c r="J228" s="117">
        <v>241</v>
      </c>
      <c r="K228" s="314">
        <f>H228+I228</f>
        <v>50</v>
      </c>
      <c r="L228" s="1">
        <f>K228/E228</f>
        <v>0.1718213058419244</v>
      </c>
    </row>
    <row r="229" spans="1:12" ht="11.25">
      <c r="A229" s="7" t="s">
        <v>216</v>
      </c>
      <c r="B229" s="7" t="s">
        <v>217</v>
      </c>
      <c r="C229" s="95">
        <v>27112</v>
      </c>
      <c r="D229" s="7" t="s">
        <v>221</v>
      </c>
      <c r="E229" s="278">
        <f>SUM(H229:J229)</f>
        <v>912</v>
      </c>
      <c r="F229" s="37" t="s">
        <v>7</v>
      </c>
      <c r="G229" s="37" t="s">
        <v>14</v>
      </c>
      <c r="H229" s="118">
        <v>119</v>
      </c>
      <c r="I229" s="118">
        <v>17</v>
      </c>
      <c r="J229" s="118">
        <v>776</v>
      </c>
      <c r="K229" s="315">
        <f>H229+I229</f>
        <v>136</v>
      </c>
      <c r="L229" s="2">
        <f>K229/E229</f>
        <v>0.14912280701754385</v>
      </c>
    </row>
    <row r="230" spans="1:12" ht="12">
      <c r="A230" s="26"/>
      <c r="B230" s="27" t="s">
        <v>462</v>
      </c>
      <c r="C230" s="30">
        <f>COUNT(C226:C229)</f>
        <v>4</v>
      </c>
      <c r="D230" s="29" t="s">
        <v>427</v>
      </c>
      <c r="E230" s="337">
        <f>SUBTOTAL(9,E226:E229)</f>
        <v>2439</v>
      </c>
      <c r="F230" s="131"/>
      <c r="G230" s="131"/>
      <c r="H230" s="259">
        <f>SUBTOTAL(9,H226:H229)</f>
        <v>294</v>
      </c>
      <c r="I230" s="259">
        <f>SUBTOTAL(9,I226:I229)</f>
        <v>53</v>
      </c>
      <c r="J230" s="259">
        <f>SUBTOTAL(9,J226:J229)</f>
        <v>2092</v>
      </c>
      <c r="K230" s="259">
        <f>SUBTOTAL(9,K226:K229)</f>
        <v>347</v>
      </c>
      <c r="L230" s="4">
        <f>K230/E230</f>
        <v>0.14227142271422713</v>
      </c>
    </row>
    <row r="232" spans="1:12" ht="11.25">
      <c r="A232" s="7" t="s">
        <v>222</v>
      </c>
      <c r="B232" s="7" t="s">
        <v>223</v>
      </c>
      <c r="C232" s="95">
        <v>28103</v>
      </c>
      <c r="D232" s="7" t="s">
        <v>224</v>
      </c>
      <c r="E232" s="277">
        <f aca="true" t="shared" si="41" ref="E232:E273">SUM(H232:J232)</f>
        <v>277</v>
      </c>
      <c r="F232" s="37" t="s">
        <v>16</v>
      </c>
      <c r="G232" s="37" t="s">
        <v>8</v>
      </c>
      <c r="H232" s="117">
        <v>230</v>
      </c>
      <c r="I232" s="117">
        <v>24</v>
      </c>
      <c r="J232" s="117">
        <v>23</v>
      </c>
      <c r="K232" s="314">
        <f>H232+I232</f>
        <v>254</v>
      </c>
      <c r="L232" s="1">
        <f aca="true" t="shared" si="42" ref="L232:L274">K232/E232</f>
        <v>0.9169675090252708</v>
      </c>
    </row>
    <row r="233" spans="1:12" ht="11.25">
      <c r="A233" s="7" t="s">
        <v>222</v>
      </c>
      <c r="B233" s="7" t="s">
        <v>223</v>
      </c>
      <c r="C233" s="95">
        <v>28106</v>
      </c>
      <c r="D233" s="7" t="s">
        <v>225</v>
      </c>
      <c r="E233" s="277">
        <f t="shared" si="41"/>
        <v>172</v>
      </c>
      <c r="F233" s="37" t="s">
        <v>16</v>
      </c>
      <c r="G233" s="37" t="s">
        <v>0</v>
      </c>
      <c r="H233" s="117">
        <v>117</v>
      </c>
      <c r="I233" s="117">
        <v>2</v>
      </c>
      <c r="J233" s="117">
        <v>53</v>
      </c>
      <c r="K233" s="314">
        <f aca="true" t="shared" si="43" ref="K233:K273">H233+I233</f>
        <v>119</v>
      </c>
      <c r="L233" s="1">
        <f t="shared" si="42"/>
        <v>0.6918604651162791</v>
      </c>
    </row>
    <row r="234" spans="1:12" ht="11.25">
      <c r="A234" s="7" t="s">
        <v>222</v>
      </c>
      <c r="B234" s="7" t="s">
        <v>223</v>
      </c>
      <c r="C234" s="95">
        <v>28113</v>
      </c>
      <c r="D234" s="7" t="s">
        <v>226</v>
      </c>
      <c r="E234" s="277">
        <f t="shared" si="41"/>
        <v>515</v>
      </c>
      <c r="F234" s="37" t="s">
        <v>10</v>
      </c>
      <c r="G234" s="37" t="s">
        <v>11</v>
      </c>
      <c r="H234" s="117">
        <v>412</v>
      </c>
      <c r="I234" s="117">
        <v>32</v>
      </c>
      <c r="J234" s="117">
        <v>71</v>
      </c>
      <c r="K234" s="314">
        <f t="shared" si="43"/>
        <v>444</v>
      </c>
      <c r="L234" s="1">
        <f t="shared" si="42"/>
        <v>0.8621359223300971</v>
      </c>
    </row>
    <row r="235" spans="1:12" ht="11.25">
      <c r="A235" s="7" t="s">
        <v>222</v>
      </c>
      <c r="B235" s="7" t="s">
        <v>223</v>
      </c>
      <c r="C235" s="95">
        <v>28115</v>
      </c>
      <c r="D235" s="7" t="s">
        <v>227</v>
      </c>
      <c r="E235" s="277">
        <f t="shared" si="41"/>
        <v>534</v>
      </c>
      <c r="F235" s="37" t="s">
        <v>3</v>
      </c>
      <c r="G235" s="37" t="s">
        <v>7</v>
      </c>
      <c r="H235" s="117">
        <v>463</v>
      </c>
      <c r="I235" s="117">
        <v>33</v>
      </c>
      <c r="J235" s="117">
        <v>38</v>
      </c>
      <c r="K235" s="314">
        <f t="shared" si="43"/>
        <v>496</v>
      </c>
      <c r="L235" s="1">
        <f t="shared" si="42"/>
        <v>0.9288389513108615</v>
      </c>
    </row>
    <row r="236" spans="1:12" ht="11.25">
      <c r="A236" s="7" t="s">
        <v>222</v>
      </c>
      <c r="B236" s="7" t="s">
        <v>223</v>
      </c>
      <c r="C236" s="95">
        <v>28116</v>
      </c>
      <c r="D236" s="7" t="s">
        <v>228</v>
      </c>
      <c r="E236" s="277">
        <f t="shared" si="41"/>
        <v>477</v>
      </c>
      <c r="F236" s="37" t="s">
        <v>16</v>
      </c>
      <c r="G236" s="37" t="s">
        <v>8</v>
      </c>
      <c r="H236" s="117">
        <v>395</v>
      </c>
      <c r="I236" s="117">
        <v>36</v>
      </c>
      <c r="J236" s="117">
        <v>46</v>
      </c>
      <c r="K236" s="314">
        <f t="shared" si="43"/>
        <v>431</v>
      </c>
      <c r="L236" s="1">
        <f t="shared" si="42"/>
        <v>0.9035639412997903</v>
      </c>
    </row>
    <row r="237" spans="1:12" ht="11.25">
      <c r="A237" s="7" t="s">
        <v>222</v>
      </c>
      <c r="B237" s="7" t="s">
        <v>223</v>
      </c>
      <c r="C237" s="95">
        <v>28121</v>
      </c>
      <c r="D237" s="7" t="s">
        <v>229</v>
      </c>
      <c r="E237" s="277">
        <f t="shared" si="41"/>
        <v>568</v>
      </c>
      <c r="F237" s="37" t="s">
        <v>20</v>
      </c>
      <c r="G237" s="37" t="s">
        <v>8</v>
      </c>
      <c r="H237" s="117">
        <v>510</v>
      </c>
      <c r="I237" s="117">
        <v>27</v>
      </c>
      <c r="J237" s="117">
        <v>31</v>
      </c>
      <c r="K237" s="314">
        <f t="shared" si="43"/>
        <v>537</v>
      </c>
      <c r="L237" s="1">
        <f t="shared" si="42"/>
        <v>0.9454225352112676</v>
      </c>
    </row>
    <row r="238" spans="1:12" ht="11.25">
      <c r="A238" s="7" t="s">
        <v>222</v>
      </c>
      <c r="B238" s="7" t="s">
        <v>223</v>
      </c>
      <c r="C238" s="95">
        <v>28122</v>
      </c>
      <c r="D238" s="7" t="s">
        <v>230</v>
      </c>
      <c r="E238" s="277">
        <f t="shared" si="41"/>
        <v>333</v>
      </c>
      <c r="F238" s="37" t="s">
        <v>3</v>
      </c>
      <c r="G238" s="37" t="s">
        <v>0</v>
      </c>
      <c r="H238" s="117">
        <v>253</v>
      </c>
      <c r="I238" s="117">
        <v>29</v>
      </c>
      <c r="J238" s="117">
        <v>51</v>
      </c>
      <c r="K238" s="314">
        <f t="shared" si="43"/>
        <v>282</v>
      </c>
      <c r="L238" s="1">
        <f t="shared" si="42"/>
        <v>0.8468468468468469</v>
      </c>
    </row>
    <row r="239" spans="1:12" ht="11.25">
      <c r="A239" s="7" t="s">
        <v>222</v>
      </c>
      <c r="B239" s="7" t="s">
        <v>223</v>
      </c>
      <c r="C239" s="95">
        <v>28127</v>
      </c>
      <c r="D239" s="7" t="s">
        <v>231</v>
      </c>
      <c r="E239" s="277">
        <f t="shared" si="41"/>
        <v>351</v>
      </c>
      <c r="F239" s="37" t="s">
        <v>16</v>
      </c>
      <c r="G239" s="37" t="s">
        <v>8</v>
      </c>
      <c r="H239" s="117">
        <v>285</v>
      </c>
      <c r="I239" s="117">
        <v>27</v>
      </c>
      <c r="J239" s="117">
        <v>39</v>
      </c>
      <c r="K239" s="314">
        <f t="shared" si="43"/>
        <v>312</v>
      </c>
      <c r="L239" s="1">
        <f t="shared" si="42"/>
        <v>0.8888888888888888</v>
      </c>
    </row>
    <row r="240" spans="1:12" ht="11.25">
      <c r="A240" s="7" t="s">
        <v>222</v>
      </c>
      <c r="B240" s="7" t="s">
        <v>223</v>
      </c>
      <c r="C240" s="95">
        <v>28130</v>
      </c>
      <c r="D240" s="7" t="s">
        <v>232</v>
      </c>
      <c r="E240" s="277">
        <f t="shared" si="41"/>
        <v>606</v>
      </c>
      <c r="F240" s="37" t="s">
        <v>16</v>
      </c>
      <c r="G240" s="37" t="s">
        <v>8</v>
      </c>
      <c r="H240" s="117">
        <v>497</v>
      </c>
      <c r="I240" s="117">
        <v>42</v>
      </c>
      <c r="J240" s="117">
        <v>67</v>
      </c>
      <c r="K240" s="314">
        <f t="shared" si="43"/>
        <v>539</v>
      </c>
      <c r="L240" s="1">
        <f t="shared" si="42"/>
        <v>0.8894389438943895</v>
      </c>
    </row>
    <row r="241" spans="1:12" ht="11.25">
      <c r="A241" s="7" t="s">
        <v>222</v>
      </c>
      <c r="B241" s="7" t="s">
        <v>223</v>
      </c>
      <c r="C241" s="95">
        <v>28134</v>
      </c>
      <c r="D241" s="7" t="s">
        <v>233</v>
      </c>
      <c r="E241" s="277">
        <f t="shared" si="41"/>
        <v>447</v>
      </c>
      <c r="F241" s="37" t="s">
        <v>20</v>
      </c>
      <c r="G241" s="37" t="s">
        <v>8</v>
      </c>
      <c r="H241" s="117">
        <v>401</v>
      </c>
      <c r="I241" s="117">
        <v>25</v>
      </c>
      <c r="J241" s="117">
        <v>21</v>
      </c>
      <c r="K241" s="314">
        <f t="shared" si="43"/>
        <v>426</v>
      </c>
      <c r="L241" s="1">
        <f t="shared" si="42"/>
        <v>0.9530201342281879</v>
      </c>
    </row>
    <row r="242" spans="1:12" ht="11.25">
      <c r="A242" s="7" t="s">
        <v>222</v>
      </c>
      <c r="B242" s="7" t="s">
        <v>223</v>
      </c>
      <c r="C242" s="95">
        <v>28135</v>
      </c>
      <c r="D242" s="7" t="s">
        <v>234</v>
      </c>
      <c r="E242" s="277">
        <f t="shared" si="41"/>
        <v>817</v>
      </c>
      <c r="F242" s="37" t="s">
        <v>16</v>
      </c>
      <c r="G242" s="37" t="s">
        <v>8</v>
      </c>
      <c r="H242" s="117">
        <v>673</v>
      </c>
      <c r="I242" s="117">
        <v>60</v>
      </c>
      <c r="J242" s="117">
        <v>84</v>
      </c>
      <c r="K242" s="314">
        <f t="shared" si="43"/>
        <v>733</v>
      </c>
      <c r="L242" s="1">
        <f t="shared" si="42"/>
        <v>0.8971848225214198</v>
      </c>
    </row>
    <row r="243" spans="1:12" ht="11.25">
      <c r="A243" s="7" t="s">
        <v>222</v>
      </c>
      <c r="B243" s="7" t="s">
        <v>223</v>
      </c>
      <c r="C243" s="95">
        <v>28137</v>
      </c>
      <c r="D243" s="7" t="s">
        <v>235</v>
      </c>
      <c r="E243" s="277">
        <f t="shared" si="41"/>
        <v>537</v>
      </c>
      <c r="F243" s="37" t="s">
        <v>13</v>
      </c>
      <c r="G243" s="37" t="s">
        <v>14</v>
      </c>
      <c r="H243" s="117">
        <v>451</v>
      </c>
      <c r="I243" s="117">
        <v>39</v>
      </c>
      <c r="J243" s="117">
        <v>47</v>
      </c>
      <c r="K243" s="314">
        <f t="shared" si="43"/>
        <v>490</v>
      </c>
      <c r="L243" s="1">
        <f t="shared" si="42"/>
        <v>0.9124767225325885</v>
      </c>
    </row>
    <row r="244" spans="1:12" ht="11.25">
      <c r="A244" s="7" t="s">
        <v>222</v>
      </c>
      <c r="B244" s="7" t="s">
        <v>223</v>
      </c>
      <c r="C244" s="95">
        <v>28138</v>
      </c>
      <c r="D244" s="7" t="s">
        <v>236</v>
      </c>
      <c r="E244" s="277">
        <f t="shared" si="41"/>
        <v>481</v>
      </c>
      <c r="F244" s="37" t="s">
        <v>3</v>
      </c>
      <c r="G244" s="37" t="s">
        <v>8</v>
      </c>
      <c r="H244" s="117">
        <v>304</v>
      </c>
      <c r="I244" s="117">
        <v>44</v>
      </c>
      <c r="J244" s="117">
        <v>133</v>
      </c>
      <c r="K244" s="314">
        <f t="shared" si="43"/>
        <v>348</v>
      </c>
      <c r="L244" s="1">
        <f t="shared" si="42"/>
        <v>0.7234927234927235</v>
      </c>
    </row>
    <row r="245" spans="1:12" ht="11.25">
      <c r="A245" s="7" t="s">
        <v>222</v>
      </c>
      <c r="B245" s="7" t="s">
        <v>223</v>
      </c>
      <c r="C245" s="95">
        <v>28139</v>
      </c>
      <c r="D245" s="7" t="s">
        <v>237</v>
      </c>
      <c r="E245" s="277">
        <f t="shared" si="41"/>
        <v>1098</v>
      </c>
      <c r="F245" s="37" t="s">
        <v>10</v>
      </c>
      <c r="G245" s="37" t="s">
        <v>11</v>
      </c>
      <c r="H245" s="117">
        <v>922</v>
      </c>
      <c r="I245" s="117">
        <v>83</v>
      </c>
      <c r="J245" s="117">
        <v>93</v>
      </c>
      <c r="K245" s="314">
        <f t="shared" si="43"/>
        <v>1005</v>
      </c>
      <c r="L245" s="1">
        <f t="shared" si="42"/>
        <v>0.9153005464480874</v>
      </c>
    </row>
    <row r="246" spans="1:12" ht="11.25">
      <c r="A246" s="7" t="s">
        <v>222</v>
      </c>
      <c r="B246" s="7" t="s">
        <v>223</v>
      </c>
      <c r="C246" s="95">
        <v>28140</v>
      </c>
      <c r="D246" s="7" t="s">
        <v>238</v>
      </c>
      <c r="E246" s="277">
        <f t="shared" si="41"/>
        <v>887</v>
      </c>
      <c r="F246" s="37" t="s">
        <v>16</v>
      </c>
      <c r="G246" s="37" t="s">
        <v>8</v>
      </c>
      <c r="H246" s="117">
        <v>762</v>
      </c>
      <c r="I246" s="117">
        <v>38</v>
      </c>
      <c r="J246" s="117">
        <v>87</v>
      </c>
      <c r="K246" s="314">
        <f t="shared" si="43"/>
        <v>800</v>
      </c>
      <c r="L246" s="1">
        <f t="shared" si="42"/>
        <v>0.9019165727170236</v>
      </c>
    </row>
    <row r="247" spans="1:12" ht="11.25">
      <c r="A247" s="7" t="s">
        <v>222</v>
      </c>
      <c r="B247" s="7" t="s">
        <v>223</v>
      </c>
      <c r="C247" s="95">
        <v>28142</v>
      </c>
      <c r="D247" s="7" t="s">
        <v>239</v>
      </c>
      <c r="E247" s="277">
        <f t="shared" si="41"/>
        <v>292</v>
      </c>
      <c r="F247" s="37" t="s">
        <v>16</v>
      </c>
      <c r="G247" s="37" t="s">
        <v>8</v>
      </c>
      <c r="H247" s="117">
        <v>223</v>
      </c>
      <c r="I247" s="117">
        <v>23</v>
      </c>
      <c r="J247" s="117">
        <v>46</v>
      </c>
      <c r="K247" s="314">
        <f t="shared" si="43"/>
        <v>246</v>
      </c>
      <c r="L247" s="1">
        <f t="shared" si="42"/>
        <v>0.8424657534246576</v>
      </c>
    </row>
    <row r="248" spans="1:12" ht="11.25">
      <c r="A248" s="7" t="s">
        <v>222</v>
      </c>
      <c r="B248" s="7" t="s">
        <v>223</v>
      </c>
      <c r="C248" s="95">
        <v>28143</v>
      </c>
      <c r="D248" s="7" t="s">
        <v>240</v>
      </c>
      <c r="E248" s="277">
        <f t="shared" si="41"/>
        <v>692</v>
      </c>
      <c r="F248" s="37" t="s">
        <v>13</v>
      </c>
      <c r="G248" s="37" t="s">
        <v>14</v>
      </c>
      <c r="H248" s="117">
        <v>466</v>
      </c>
      <c r="I248" s="117">
        <v>49</v>
      </c>
      <c r="J248" s="117">
        <v>177</v>
      </c>
      <c r="K248" s="314">
        <f t="shared" si="43"/>
        <v>515</v>
      </c>
      <c r="L248" s="1">
        <f t="shared" si="42"/>
        <v>0.7442196531791907</v>
      </c>
    </row>
    <row r="249" spans="1:12" ht="11.25">
      <c r="A249" s="7" t="s">
        <v>222</v>
      </c>
      <c r="B249" s="7" t="s">
        <v>223</v>
      </c>
      <c r="C249" s="95">
        <v>28144</v>
      </c>
      <c r="D249" s="7" t="s">
        <v>241</v>
      </c>
      <c r="E249" s="277">
        <f t="shared" si="41"/>
        <v>855</v>
      </c>
      <c r="F249" s="37" t="s">
        <v>13</v>
      </c>
      <c r="G249" s="37" t="s">
        <v>14</v>
      </c>
      <c r="H249" s="117">
        <v>735</v>
      </c>
      <c r="I249" s="117">
        <v>48</v>
      </c>
      <c r="J249" s="117">
        <v>72</v>
      </c>
      <c r="K249" s="314">
        <f t="shared" si="43"/>
        <v>783</v>
      </c>
      <c r="L249" s="1">
        <f t="shared" si="42"/>
        <v>0.9157894736842105</v>
      </c>
    </row>
    <row r="250" spans="1:12" ht="11.25">
      <c r="A250" s="7" t="s">
        <v>222</v>
      </c>
      <c r="B250" s="7" t="s">
        <v>223</v>
      </c>
      <c r="C250" s="95">
        <v>28145</v>
      </c>
      <c r="D250" s="7" t="s">
        <v>242</v>
      </c>
      <c r="E250" s="277">
        <f t="shared" si="41"/>
        <v>977</v>
      </c>
      <c r="F250" s="37" t="s">
        <v>13</v>
      </c>
      <c r="G250" s="37" t="s">
        <v>14</v>
      </c>
      <c r="H250" s="117">
        <v>742</v>
      </c>
      <c r="I250" s="117">
        <v>81</v>
      </c>
      <c r="J250" s="117">
        <v>154</v>
      </c>
      <c r="K250" s="314">
        <f t="shared" si="43"/>
        <v>823</v>
      </c>
      <c r="L250" s="1">
        <f t="shared" si="42"/>
        <v>0.842374616171955</v>
      </c>
    </row>
    <row r="251" spans="1:12" ht="11.25">
      <c r="A251" s="7" t="s">
        <v>222</v>
      </c>
      <c r="B251" s="7" t="s">
        <v>223</v>
      </c>
      <c r="C251" s="95">
        <v>28147</v>
      </c>
      <c r="D251" s="7" t="s">
        <v>243</v>
      </c>
      <c r="E251" s="277">
        <f t="shared" si="41"/>
        <v>778</v>
      </c>
      <c r="F251" s="37" t="s">
        <v>13</v>
      </c>
      <c r="G251" s="37" t="s">
        <v>14</v>
      </c>
      <c r="H251" s="117">
        <v>687</v>
      </c>
      <c r="I251" s="117">
        <v>42</v>
      </c>
      <c r="J251" s="117">
        <v>49</v>
      </c>
      <c r="K251" s="314">
        <f t="shared" si="43"/>
        <v>729</v>
      </c>
      <c r="L251" s="1">
        <f t="shared" si="42"/>
        <v>0.9370179948586118</v>
      </c>
    </row>
    <row r="252" spans="1:12" ht="11.25">
      <c r="A252" s="7" t="s">
        <v>222</v>
      </c>
      <c r="B252" s="7" t="s">
        <v>223</v>
      </c>
      <c r="C252" s="95">
        <v>28149</v>
      </c>
      <c r="D252" s="7" t="s">
        <v>244</v>
      </c>
      <c r="E252" s="277">
        <f t="shared" si="41"/>
        <v>812</v>
      </c>
      <c r="F252" s="37" t="s">
        <v>10</v>
      </c>
      <c r="G252" s="37" t="s">
        <v>11</v>
      </c>
      <c r="H252" s="117">
        <v>652</v>
      </c>
      <c r="I252" s="117">
        <v>71</v>
      </c>
      <c r="J252" s="117">
        <v>89</v>
      </c>
      <c r="K252" s="314">
        <f t="shared" si="43"/>
        <v>723</v>
      </c>
      <c r="L252" s="1">
        <f t="shared" si="42"/>
        <v>0.8903940886699507</v>
      </c>
    </row>
    <row r="253" spans="1:12" ht="11.25">
      <c r="A253" s="7" t="s">
        <v>222</v>
      </c>
      <c r="B253" s="7" t="s">
        <v>223</v>
      </c>
      <c r="C253" s="95">
        <v>28150</v>
      </c>
      <c r="D253" s="7" t="s">
        <v>245</v>
      </c>
      <c r="E253" s="277">
        <f t="shared" si="41"/>
        <v>882</v>
      </c>
      <c r="F253" s="37" t="s">
        <v>10</v>
      </c>
      <c r="G253" s="37" t="s">
        <v>11</v>
      </c>
      <c r="H253" s="117">
        <v>714</v>
      </c>
      <c r="I253" s="117">
        <v>70</v>
      </c>
      <c r="J253" s="117">
        <v>98</v>
      </c>
      <c r="K253" s="314">
        <f t="shared" si="43"/>
        <v>784</v>
      </c>
      <c r="L253" s="1">
        <f t="shared" si="42"/>
        <v>0.8888888888888888</v>
      </c>
    </row>
    <row r="254" spans="1:12" ht="11.25">
      <c r="A254" s="7" t="s">
        <v>222</v>
      </c>
      <c r="B254" s="7" t="s">
        <v>223</v>
      </c>
      <c r="C254" s="95">
        <v>28151</v>
      </c>
      <c r="D254" s="7" t="s">
        <v>246</v>
      </c>
      <c r="E254" s="277">
        <f t="shared" si="41"/>
        <v>388</v>
      </c>
      <c r="F254" s="37" t="s">
        <v>16</v>
      </c>
      <c r="G254" s="37" t="s">
        <v>8</v>
      </c>
      <c r="H254" s="117">
        <v>172</v>
      </c>
      <c r="I254" s="117">
        <v>19</v>
      </c>
      <c r="J254" s="117">
        <v>197</v>
      </c>
      <c r="K254" s="314">
        <f t="shared" si="43"/>
        <v>191</v>
      </c>
      <c r="L254" s="1">
        <f t="shared" si="42"/>
        <v>0.49226804123711343</v>
      </c>
    </row>
    <row r="255" spans="1:12" ht="11.25">
      <c r="A255" s="7" t="s">
        <v>222</v>
      </c>
      <c r="B255" s="7" t="s">
        <v>223</v>
      </c>
      <c r="C255" s="95">
        <v>28153</v>
      </c>
      <c r="D255" s="7" t="s">
        <v>247</v>
      </c>
      <c r="E255" s="277">
        <f t="shared" si="41"/>
        <v>403</v>
      </c>
      <c r="F255" s="37" t="s">
        <v>16</v>
      </c>
      <c r="G255" s="37" t="s">
        <v>8</v>
      </c>
      <c r="H255" s="117">
        <v>357</v>
      </c>
      <c r="I255" s="117">
        <v>23</v>
      </c>
      <c r="J255" s="117">
        <v>23</v>
      </c>
      <c r="K255" s="314">
        <f t="shared" si="43"/>
        <v>380</v>
      </c>
      <c r="L255" s="1">
        <f t="shared" si="42"/>
        <v>0.9429280397022333</v>
      </c>
    </row>
    <row r="256" spans="1:12" ht="11.25">
      <c r="A256" s="7" t="s">
        <v>222</v>
      </c>
      <c r="B256" s="7" t="s">
        <v>223</v>
      </c>
      <c r="C256" s="95">
        <v>28156</v>
      </c>
      <c r="D256" s="7" t="s">
        <v>248</v>
      </c>
      <c r="E256" s="277">
        <f t="shared" si="41"/>
        <v>412</v>
      </c>
      <c r="F256" s="37" t="s">
        <v>3</v>
      </c>
      <c r="G256" s="37" t="s">
        <v>8</v>
      </c>
      <c r="H256" s="117">
        <v>360</v>
      </c>
      <c r="I256" s="117">
        <v>13</v>
      </c>
      <c r="J256" s="117">
        <v>39</v>
      </c>
      <c r="K256" s="314">
        <f t="shared" si="43"/>
        <v>373</v>
      </c>
      <c r="L256" s="1">
        <f t="shared" si="42"/>
        <v>0.9053398058252428</v>
      </c>
    </row>
    <row r="257" spans="1:12" ht="11.25">
      <c r="A257" s="7" t="s">
        <v>222</v>
      </c>
      <c r="B257" s="7" t="s">
        <v>223</v>
      </c>
      <c r="C257" s="95">
        <v>28157</v>
      </c>
      <c r="D257" s="7" t="s">
        <v>249</v>
      </c>
      <c r="E257" s="277">
        <f t="shared" si="41"/>
        <v>433</v>
      </c>
      <c r="F257" s="37" t="s">
        <v>16</v>
      </c>
      <c r="G257" s="37" t="s">
        <v>8</v>
      </c>
      <c r="H257" s="117">
        <v>367</v>
      </c>
      <c r="I257" s="117">
        <v>30</v>
      </c>
      <c r="J257" s="117">
        <v>36</v>
      </c>
      <c r="K257" s="314">
        <f t="shared" si="43"/>
        <v>397</v>
      </c>
      <c r="L257" s="1">
        <f t="shared" si="42"/>
        <v>0.9168591224018475</v>
      </c>
    </row>
    <row r="258" spans="1:12" ht="11.25">
      <c r="A258" s="7" t="s">
        <v>222</v>
      </c>
      <c r="B258" s="7" t="s">
        <v>223</v>
      </c>
      <c r="C258" s="95">
        <v>28160</v>
      </c>
      <c r="D258" s="7" t="s">
        <v>250</v>
      </c>
      <c r="E258" s="277">
        <f t="shared" si="41"/>
        <v>429</v>
      </c>
      <c r="F258" s="37" t="s">
        <v>16</v>
      </c>
      <c r="G258" s="37" t="s">
        <v>8</v>
      </c>
      <c r="H258" s="117">
        <v>387</v>
      </c>
      <c r="I258" s="117">
        <v>17</v>
      </c>
      <c r="J258" s="117">
        <v>25</v>
      </c>
      <c r="K258" s="314">
        <f t="shared" si="43"/>
        <v>404</v>
      </c>
      <c r="L258" s="1">
        <f t="shared" si="42"/>
        <v>0.9417249417249417</v>
      </c>
    </row>
    <row r="259" spans="1:12" ht="11.25">
      <c r="A259" s="7" t="s">
        <v>222</v>
      </c>
      <c r="B259" s="7" t="s">
        <v>223</v>
      </c>
      <c r="C259" s="95">
        <v>28161</v>
      </c>
      <c r="D259" s="7" t="s">
        <v>251</v>
      </c>
      <c r="E259" s="277">
        <f t="shared" si="41"/>
        <v>597</v>
      </c>
      <c r="F259" s="37" t="s">
        <v>16</v>
      </c>
      <c r="G259" s="37" t="s">
        <v>8</v>
      </c>
      <c r="H259" s="117">
        <v>518</v>
      </c>
      <c r="I259" s="117">
        <v>33</v>
      </c>
      <c r="J259" s="117">
        <v>46</v>
      </c>
      <c r="K259" s="314">
        <f t="shared" si="43"/>
        <v>551</v>
      </c>
      <c r="L259" s="1">
        <f t="shared" si="42"/>
        <v>0.9229480737018425</v>
      </c>
    </row>
    <row r="260" spans="1:12" ht="11.25">
      <c r="A260" s="7" t="s">
        <v>222</v>
      </c>
      <c r="B260" s="7" t="s">
        <v>223</v>
      </c>
      <c r="C260" s="95">
        <v>28162</v>
      </c>
      <c r="D260" s="7" t="s">
        <v>252</v>
      </c>
      <c r="E260" s="277">
        <f t="shared" si="41"/>
        <v>692</v>
      </c>
      <c r="F260" s="37" t="s">
        <v>3</v>
      </c>
      <c r="G260" s="37" t="s">
        <v>8</v>
      </c>
      <c r="H260" s="117">
        <v>591</v>
      </c>
      <c r="I260" s="117">
        <v>19</v>
      </c>
      <c r="J260" s="117">
        <v>82</v>
      </c>
      <c r="K260" s="314">
        <f t="shared" si="43"/>
        <v>610</v>
      </c>
      <c r="L260" s="1">
        <f t="shared" si="42"/>
        <v>0.8815028901734104</v>
      </c>
    </row>
    <row r="261" spans="1:12" ht="11.25">
      <c r="A261" s="7" t="s">
        <v>222</v>
      </c>
      <c r="B261" s="7" t="s">
        <v>223</v>
      </c>
      <c r="C261" s="95">
        <v>28163</v>
      </c>
      <c r="D261" s="7" t="s">
        <v>253</v>
      </c>
      <c r="E261" s="277">
        <f t="shared" si="41"/>
        <v>540</v>
      </c>
      <c r="F261" s="37" t="s">
        <v>48</v>
      </c>
      <c r="G261" s="37" t="s">
        <v>8</v>
      </c>
      <c r="H261" s="117">
        <v>417</v>
      </c>
      <c r="I261" s="117">
        <v>32</v>
      </c>
      <c r="J261" s="117">
        <v>91</v>
      </c>
      <c r="K261" s="314">
        <f t="shared" si="43"/>
        <v>449</v>
      </c>
      <c r="L261" s="1">
        <f t="shared" si="42"/>
        <v>0.8314814814814815</v>
      </c>
    </row>
    <row r="262" spans="1:12" ht="11.25">
      <c r="A262" s="7" t="s">
        <v>222</v>
      </c>
      <c r="B262" s="7" t="s">
        <v>223</v>
      </c>
      <c r="C262" s="95">
        <v>28164</v>
      </c>
      <c r="D262" s="7" t="s">
        <v>254</v>
      </c>
      <c r="E262" s="277">
        <f t="shared" si="41"/>
        <v>1132</v>
      </c>
      <c r="F262" s="37" t="s">
        <v>10</v>
      </c>
      <c r="G262" s="37" t="s">
        <v>11</v>
      </c>
      <c r="H262" s="117">
        <v>611</v>
      </c>
      <c r="I262" s="117">
        <v>159</v>
      </c>
      <c r="J262" s="117">
        <v>362</v>
      </c>
      <c r="K262" s="314">
        <f t="shared" si="43"/>
        <v>770</v>
      </c>
      <c r="L262" s="1">
        <f t="shared" si="42"/>
        <v>0.6802120141342756</v>
      </c>
    </row>
    <row r="263" spans="1:12" ht="11.25">
      <c r="A263" s="7" t="s">
        <v>222</v>
      </c>
      <c r="B263" s="7" t="s">
        <v>223</v>
      </c>
      <c r="C263" s="95">
        <v>28165</v>
      </c>
      <c r="D263" s="7" t="s">
        <v>255</v>
      </c>
      <c r="E263" s="277">
        <f t="shared" si="41"/>
        <v>421</v>
      </c>
      <c r="F263" s="37" t="s">
        <v>3</v>
      </c>
      <c r="G263" s="37" t="s">
        <v>8</v>
      </c>
      <c r="H263" s="117">
        <v>312</v>
      </c>
      <c r="I263" s="117">
        <v>37</v>
      </c>
      <c r="J263" s="117">
        <v>72</v>
      </c>
      <c r="K263" s="314">
        <f t="shared" si="43"/>
        <v>349</v>
      </c>
      <c r="L263" s="1">
        <f t="shared" si="42"/>
        <v>0.828978622327791</v>
      </c>
    </row>
    <row r="264" spans="1:12" ht="11.25">
      <c r="A264" s="7" t="s">
        <v>222</v>
      </c>
      <c r="B264" s="7" t="s">
        <v>223</v>
      </c>
      <c r="C264" s="95">
        <v>28170</v>
      </c>
      <c r="D264" s="7" t="s">
        <v>256</v>
      </c>
      <c r="E264" s="277">
        <f t="shared" si="41"/>
        <v>739</v>
      </c>
      <c r="F264" s="37" t="s">
        <v>16</v>
      </c>
      <c r="G264" s="37" t="s">
        <v>11</v>
      </c>
      <c r="H264" s="117">
        <v>495</v>
      </c>
      <c r="I264" s="117">
        <v>91</v>
      </c>
      <c r="J264" s="117">
        <v>153</v>
      </c>
      <c r="K264" s="314">
        <f t="shared" si="43"/>
        <v>586</v>
      </c>
      <c r="L264" s="1">
        <f t="shared" si="42"/>
        <v>0.7929634641407307</v>
      </c>
    </row>
    <row r="265" spans="1:12" ht="11.25">
      <c r="A265" s="7" t="s">
        <v>222</v>
      </c>
      <c r="B265" s="7" t="s">
        <v>223</v>
      </c>
      <c r="C265" s="95">
        <v>28178</v>
      </c>
      <c r="D265" s="7" t="s">
        <v>257</v>
      </c>
      <c r="E265" s="277">
        <f t="shared" si="41"/>
        <v>202</v>
      </c>
      <c r="F265" s="37" t="s">
        <v>10</v>
      </c>
      <c r="G265" s="37" t="s">
        <v>11</v>
      </c>
      <c r="H265" s="117">
        <v>156</v>
      </c>
      <c r="I265" s="117">
        <v>23</v>
      </c>
      <c r="J265" s="117">
        <v>23</v>
      </c>
      <c r="K265" s="314">
        <f t="shared" si="43"/>
        <v>179</v>
      </c>
      <c r="L265" s="1">
        <f t="shared" si="42"/>
        <v>0.8861386138613861</v>
      </c>
    </row>
    <row r="266" spans="1:12" ht="11.25">
      <c r="A266" s="7" t="s">
        <v>222</v>
      </c>
      <c r="B266" s="7" t="s">
        <v>223</v>
      </c>
      <c r="C266" s="95">
        <v>28181</v>
      </c>
      <c r="D266" s="7" t="s">
        <v>258</v>
      </c>
      <c r="E266" s="277">
        <f t="shared" si="41"/>
        <v>547</v>
      </c>
      <c r="F266" s="37" t="s">
        <v>3</v>
      </c>
      <c r="G266" s="37" t="s">
        <v>8</v>
      </c>
      <c r="H266" s="117">
        <v>438</v>
      </c>
      <c r="I266" s="117">
        <v>43</v>
      </c>
      <c r="J266" s="117">
        <v>66</v>
      </c>
      <c r="K266" s="314">
        <f t="shared" si="43"/>
        <v>481</v>
      </c>
      <c r="L266" s="1">
        <f t="shared" si="42"/>
        <v>0.8793418647166362</v>
      </c>
    </row>
    <row r="267" spans="1:12" ht="11.25">
      <c r="A267" s="7" t="s">
        <v>222</v>
      </c>
      <c r="B267" s="7" t="s">
        <v>223</v>
      </c>
      <c r="C267" s="95">
        <v>28182</v>
      </c>
      <c r="D267" s="7" t="s">
        <v>259</v>
      </c>
      <c r="E267" s="277">
        <f t="shared" si="41"/>
        <v>882</v>
      </c>
      <c r="F267" s="37" t="s">
        <v>13</v>
      </c>
      <c r="G267" s="37" t="s">
        <v>14</v>
      </c>
      <c r="H267" s="117">
        <v>776</v>
      </c>
      <c r="I267" s="117">
        <v>50</v>
      </c>
      <c r="J267" s="117">
        <v>56</v>
      </c>
      <c r="K267" s="314">
        <f t="shared" si="43"/>
        <v>826</v>
      </c>
      <c r="L267" s="1">
        <f t="shared" si="42"/>
        <v>0.9365079365079365</v>
      </c>
    </row>
    <row r="268" spans="1:12" ht="11.25">
      <c r="A268" s="7" t="s">
        <v>222</v>
      </c>
      <c r="B268" s="7" t="s">
        <v>223</v>
      </c>
      <c r="C268" s="95">
        <v>28187</v>
      </c>
      <c r="D268" s="7" t="s">
        <v>260</v>
      </c>
      <c r="E268" s="277">
        <f t="shared" si="41"/>
        <v>374</v>
      </c>
      <c r="F268" s="37" t="s">
        <v>10</v>
      </c>
      <c r="G268" s="37" t="s">
        <v>11</v>
      </c>
      <c r="H268" s="117">
        <v>284</v>
      </c>
      <c r="I268" s="117">
        <v>34</v>
      </c>
      <c r="J268" s="117">
        <v>56</v>
      </c>
      <c r="K268" s="314">
        <f t="shared" si="43"/>
        <v>318</v>
      </c>
      <c r="L268" s="1">
        <f t="shared" si="42"/>
        <v>0.8502673796791443</v>
      </c>
    </row>
    <row r="269" spans="1:12" ht="11.25">
      <c r="A269" s="7" t="s">
        <v>222</v>
      </c>
      <c r="B269" s="7" t="s">
        <v>223</v>
      </c>
      <c r="C269" s="95">
        <v>28189</v>
      </c>
      <c r="D269" s="241" t="s">
        <v>530</v>
      </c>
      <c r="E269" s="277">
        <f t="shared" si="41"/>
        <v>672</v>
      </c>
      <c r="F269" s="37" t="s">
        <v>10</v>
      </c>
      <c r="G269" s="37" t="s">
        <v>11</v>
      </c>
      <c r="H269" s="117">
        <v>565</v>
      </c>
      <c r="I269" s="117">
        <v>26</v>
      </c>
      <c r="J269" s="117">
        <v>81</v>
      </c>
      <c r="K269" s="314">
        <f t="shared" si="43"/>
        <v>591</v>
      </c>
      <c r="L269" s="1">
        <f t="shared" si="42"/>
        <v>0.8794642857142857</v>
      </c>
    </row>
    <row r="270" spans="1:12" ht="11.25">
      <c r="A270" s="7" t="s">
        <v>222</v>
      </c>
      <c r="B270" s="7" t="s">
        <v>223</v>
      </c>
      <c r="C270" s="95">
        <v>28193</v>
      </c>
      <c r="D270" s="7" t="s">
        <v>261</v>
      </c>
      <c r="E270" s="277">
        <f t="shared" si="41"/>
        <v>674</v>
      </c>
      <c r="F270" s="37" t="s">
        <v>10</v>
      </c>
      <c r="G270" s="37" t="s">
        <v>11</v>
      </c>
      <c r="H270" s="117">
        <v>538</v>
      </c>
      <c r="I270" s="117">
        <v>71</v>
      </c>
      <c r="J270" s="117">
        <v>65</v>
      </c>
      <c r="K270" s="314">
        <f t="shared" si="43"/>
        <v>609</v>
      </c>
      <c r="L270" s="1">
        <f t="shared" si="42"/>
        <v>0.9035608308605341</v>
      </c>
    </row>
    <row r="271" spans="1:12" ht="11.25">
      <c r="A271" s="7" t="s">
        <v>222</v>
      </c>
      <c r="B271" s="7" t="s">
        <v>223</v>
      </c>
      <c r="C271" s="95">
        <v>28194</v>
      </c>
      <c r="D271" s="7" t="s">
        <v>262</v>
      </c>
      <c r="E271" s="277">
        <f t="shared" si="41"/>
        <v>504</v>
      </c>
      <c r="F271" s="37" t="s">
        <v>8</v>
      </c>
      <c r="G271" s="37" t="s">
        <v>14</v>
      </c>
      <c r="H271" s="117">
        <v>409</v>
      </c>
      <c r="I271" s="117">
        <v>42</v>
      </c>
      <c r="J271" s="117">
        <v>53</v>
      </c>
      <c r="K271" s="314">
        <f t="shared" si="43"/>
        <v>451</v>
      </c>
      <c r="L271" s="1">
        <f t="shared" si="42"/>
        <v>0.8948412698412699</v>
      </c>
    </row>
    <row r="272" spans="1:12" ht="11.25">
      <c r="A272" s="7" t="s">
        <v>222</v>
      </c>
      <c r="B272" s="7" t="s">
        <v>223</v>
      </c>
      <c r="C272" s="95">
        <v>28195</v>
      </c>
      <c r="D272" s="7" t="s">
        <v>263</v>
      </c>
      <c r="E272" s="277">
        <f t="shared" si="41"/>
        <v>156</v>
      </c>
      <c r="F272" s="37" t="s">
        <v>10</v>
      </c>
      <c r="G272" s="37" t="s">
        <v>98</v>
      </c>
      <c r="H272" s="117">
        <v>130</v>
      </c>
      <c r="I272" s="117">
        <v>11</v>
      </c>
      <c r="J272" s="117">
        <v>15</v>
      </c>
      <c r="K272" s="314">
        <f t="shared" si="43"/>
        <v>141</v>
      </c>
      <c r="L272" s="1">
        <f t="shared" si="42"/>
        <v>0.9038461538461539</v>
      </c>
    </row>
    <row r="273" spans="1:12" ht="11.25">
      <c r="A273" s="7" t="s">
        <v>222</v>
      </c>
      <c r="B273" s="7" t="s">
        <v>223</v>
      </c>
      <c r="C273" s="95">
        <v>28196</v>
      </c>
      <c r="D273" s="7" t="s">
        <v>264</v>
      </c>
      <c r="E273" s="278">
        <f t="shared" si="41"/>
        <v>172</v>
      </c>
      <c r="F273" s="37" t="s">
        <v>10</v>
      </c>
      <c r="G273" s="37" t="s">
        <v>98</v>
      </c>
      <c r="H273" s="118">
        <v>146</v>
      </c>
      <c r="I273" s="118">
        <v>8</v>
      </c>
      <c r="J273" s="118">
        <v>18</v>
      </c>
      <c r="K273" s="315">
        <f t="shared" si="43"/>
        <v>154</v>
      </c>
      <c r="L273" s="2">
        <f t="shared" si="42"/>
        <v>0.8953488372093024</v>
      </c>
    </row>
    <row r="274" spans="1:12" ht="12">
      <c r="A274" s="142"/>
      <c r="B274" s="142"/>
      <c r="C274" s="30">
        <f>COUNT(C232:C273)</f>
        <v>42</v>
      </c>
      <c r="D274" s="29" t="s">
        <v>427</v>
      </c>
      <c r="E274" s="291">
        <f>SUBTOTAL(9,E232:E273)</f>
        <v>23757</v>
      </c>
      <c r="F274" s="145"/>
      <c r="G274" s="145"/>
      <c r="H274" s="144">
        <f>SUBTOTAL(9,H232:H273)</f>
        <v>18923</v>
      </c>
      <c r="I274" s="144">
        <f>SUBTOTAL(9,I232:I273)</f>
        <v>1706</v>
      </c>
      <c r="J274" s="144">
        <f>SUBTOTAL(9,J232:J273)</f>
        <v>3128</v>
      </c>
      <c r="K274" s="144">
        <f>SUBTOTAL(9,K232:K273)</f>
        <v>20629</v>
      </c>
      <c r="L274" s="146">
        <f t="shared" si="42"/>
        <v>0.8683335437976175</v>
      </c>
    </row>
    <row r="275" ht="9" customHeight="1"/>
    <row r="276" spans="1:12" ht="11.25">
      <c r="A276" s="7" t="s">
        <v>265</v>
      </c>
      <c r="B276" s="7" t="s">
        <v>266</v>
      </c>
      <c r="C276" s="95">
        <v>28167</v>
      </c>
      <c r="D276" s="7" t="s">
        <v>267</v>
      </c>
      <c r="E276" s="277">
        <f>SUM(H276:J276)</f>
        <v>142</v>
      </c>
      <c r="F276" s="37" t="s">
        <v>44</v>
      </c>
      <c r="G276" s="37" t="s">
        <v>10</v>
      </c>
      <c r="H276" s="117">
        <v>128</v>
      </c>
      <c r="I276" s="117">
        <v>7</v>
      </c>
      <c r="J276" s="117">
        <v>7</v>
      </c>
      <c r="K276" s="314">
        <f>H276+I276</f>
        <v>135</v>
      </c>
      <c r="L276" s="1">
        <f>K276/E276</f>
        <v>0.9507042253521126</v>
      </c>
    </row>
    <row r="277" spans="1:12" ht="12">
      <c r="A277" s="222"/>
      <c r="B277" s="222"/>
      <c r="C277" s="223">
        <f>COUNT(C276)</f>
        <v>1</v>
      </c>
      <c r="D277" s="224" t="s">
        <v>463</v>
      </c>
      <c r="E277" s="292">
        <f>SUBTOTAL(9,E276)</f>
        <v>142</v>
      </c>
      <c r="F277" s="226"/>
      <c r="G277" s="226"/>
      <c r="H277" s="225">
        <f>SUBTOTAL(9,H276)</f>
        <v>128</v>
      </c>
      <c r="I277" s="225">
        <f>SUBTOTAL(9,I276)</f>
        <v>7</v>
      </c>
      <c r="J277" s="225">
        <f>SUBTOTAL(9,J276)</f>
        <v>7</v>
      </c>
      <c r="K277" s="225">
        <f>SUBTOTAL(9,K276)</f>
        <v>135</v>
      </c>
      <c r="L277" s="227">
        <f>K277/E277</f>
        <v>0.9507042253521126</v>
      </c>
    </row>
    <row r="278" ht="8.25" customHeight="1"/>
    <row r="279" spans="1:12" ht="11.25">
      <c r="A279" s="7" t="s">
        <v>268</v>
      </c>
      <c r="B279" s="7" t="s">
        <v>433</v>
      </c>
      <c r="C279" s="95">
        <v>28601</v>
      </c>
      <c r="D279" s="7" t="s">
        <v>269</v>
      </c>
      <c r="E279" s="277">
        <f aca="true" t="shared" si="44" ref="E279:E288">SUM(H279:J279)</f>
        <v>520</v>
      </c>
      <c r="F279" s="37" t="s">
        <v>48</v>
      </c>
      <c r="G279" s="37" t="s">
        <v>11</v>
      </c>
      <c r="H279" s="117">
        <v>340</v>
      </c>
      <c r="I279" s="117">
        <v>57</v>
      </c>
      <c r="J279" s="117">
        <v>123</v>
      </c>
      <c r="K279" s="314">
        <f>H279+I279</f>
        <v>397</v>
      </c>
      <c r="L279" s="1">
        <f aca="true" t="shared" si="45" ref="L279:L289">K279/E279</f>
        <v>0.7634615384615384</v>
      </c>
    </row>
    <row r="280" spans="1:12" ht="11.25">
      <c r="A280" s="7" t="s">
        <v>270</v>
      </c>
      <c r="B280" s="7" t="s">
        <v>433</v>
      </c>
      <c r="C280" s="95">
        <v>28602</v>
      </c>
      <c r="D280" s="7" t="s">
        <v>271</v>
      </c>
      <c r="E280" s="277">
        <f t="shared" si="44"/>
        <v>766</v>
      </c>
      <c r="F280" s="37" t="s">
        <v>16</v>
      </c>
      <c r="G280" s="37" t="s">
        <v>11</v>
      </c>
      <c r="H280" s="117">
        <v>407</v>
      </c>
      <c r="I280" s="117">
        <v>64</v>
      </c>
      <c r="J280" s="117">
        <v>295</v>
      </c>
      <c r="K280" s="314">
        <f aca="true" t="shared" si="46" ref="K280:K288">H280+I280</f>
        <v>471</v>
      </c>
      <c r="L280" s="1">
        <f t="shared" si="45"/>
        <v>0.6148825065274152</v>
      </c>
    </row>
    <row r="281" spans="1:12" ht="11.25">
      <c r="A281" s="7" t="s">
        <v>272</v>
      </c>
      <c r="B281" s="7" t="s">
        <v>433</v>
      </c>
      <c r="C281" s="95">
        <v>28606</v>
      </c>
      <c r="D281" s="7" t="s">
        <v>273</v>
      </c>
      <c r="E281" s="277">
        <f t="shared" si="44"/>
        <v>200</v>
      </c>
      <c r="F281" s="37" t="s">
        <v>44</v>
      </c>
      <c r="G281" s="37" t="s">
        <v>11</v>
      </c>
      <c r="H281" s="117">
        <v>168</v>
      </c>
      <c r="I281" s="117">
        <v>12</v>
      </c>
      <c r="J281" s="117">
        <v>20</v>
      </c>
      <c r="K281" s="314">
        <f t="shared" si="46"/>
        <v>180</v>
      </c>
      <c r="L281" s="1">
        <f t="shared" si="45"/>
        <v>0.9</v>
      </c>
    </row>
    <row r="282" spans="1:12" ht="11.25">
      <c r="A282" s="7" t="s">
        <v>274</v>
      </c>
      <c r="B282" s="7" t="s">
        <v>433</v>
      </c>
      <c r="C282" s="95">
        <v>28607</v>
      </c>
      <c r="D282" s="7" t="s">
        <v>275</v>
      </c>
      <c r="E282" s="277">
        <f t="shared" si="44"/>
        <v>271</v>
      </c>
      <c r="F282" s="37" t="s">
        <v>10</v>
      </c>
      <c r="G282" s="37" t="s">
        <v>11</v>
      </c>
      <c r="H282" s="117">
        <v>197</v>
      </c>
      <c r="I282" s="117">
        <v>17</v>
      </c>
      <c r="J282" s="117">
        <v>57</v>
      </c>
      <c r="K282" s="314">
        <f t="shared" si="46"/>
        <v>214</v>
      </c>
      <c r="L282" s="1">
        <f t="shared" si="45"/>
        <v>0.7896678966789668</v>
      </c>
    </row>
    <row r="283" spans="1:12" ht="11.25">
      <c r="A283" s="7" t="s">
        <v>276</v>
      </c>
      <c r="B283" s="7" t="s">
        <v>433</v>
      </c>
      <c r="C283" s="95">
        <v>28608</v>
      </c>
      <c r="D283" s="7" t="s">
        <v>277</v>
      </c>
      <c r="E283" s="277">
        <f t="shared" si="44"/>
        <v>228</v>
      </c>
      <c r="F283" s="37" t="s">
        <v>10</v>
      </c>
      <c r="G283" s="37" t="s">
        <v>11</v>
      </c>
      <c r="H283" s="117">
        <v>214</v>
      </c>
      <c r="I283" s="117">
        <v>0</v>
      </c>
      <c r="J283" s="117">
        <v>14</v>
      </c>
      <c r="K283" s="314">
        <f t="shared" si="46"/>
        <v>214</v>
      </c>
      <c r="L283" s="1">
        <f t="shared" si="45"/>
        <v>0.9385964912280702</v>
      </c>
    </row>
    <row r="284" spans="1:12" ht="11.25">
      <c r="A284" s="7" t="s">
        <v>278</v>
      </c>
      <c r="B284" s="7" t="s">
        <v>433</v>
      </c>
      <c r="C284" s="95">
        <v>28609</v>
      </c>
      <c r="D284" s="7" t="s">
        <v>279</v>
      </c>
      <c r="E284" s="277">
        <f t="shared" si="44"/>
        <v>451</v>
      </c>
      <c r="F284" s="37" t="s">
        <v>16</v>
      </c>
      <c r="G284" s="37" t="s">
        <v>7</v>
      </c>
      <c r="H284" s="117">
        <v>285</v>
      </c>
      <c r="I284" s="117">
        <v>45</v>
      </c>
      <c r="J284" s="117">
        <v>121</v>
      </c>
      <c r="K284" s="314">
        <f t="shared" si="46"/>
        <v>330</v>
      </c>
      <c r="L284" s="1">
        <f t="shared" si="45"/>
        <v>0.7317073170731707</v>
      </c>
    </row>
    <row r="285" spans="1:12" s="238" customFormat="1" ht="11.25">
      <c r="A285" s="232" t="s">
        <v>35</v>
      </c>
      <c r="B285" s="232" t="s">
        <v>433</v>
      </c>
      <c r="C285" s="258">
        <v>28610</v>
      </c>
      <c r="D285" s="232" t="s">
        <v>531</v>
      </c>
      <c r="E285" s="280">
        <f t="shared" si="44"/>
        <v>73</v>
      </c>
      <c r="F285" s="234" t="s">
        <v>10</v>
      </c>
      <c r="G285" s="234" t="s">
        <v>11</v>
      </c>
      <c r="H285" s="233">
        <v>27</v>
      </c>
      <c r="I285" s="233">
        <v>0</v>
      </c>
      <c r="J285" s="233">
        <v>46</v>
      </c>
      <c r="K285" s="316">
        <f t="shared" si="46"/>
        <v>27</v>
      </c>
      <c r="L285" s="237">
        <f t="shared" si="45"/>
        <v>0.3698630136986301</v>
      </c>
    </row>
    <row r="286" spans="1:12" ht="11.25">
      <c r="A286" s="7" t="s">
        <v>280</v>
      </c>
      <c r="B286" s="7" t="s">
        <v>433</v>
      </c>
      <c r="C286" s="95">
        <v>28611</v>
      </c>
      <c r="D286" s="7" t="s">
        <v>281</v>
      </c>
      <c r="E286" s="277">
        <f t="shared" si="44"/>
        <v>72</v>
      </c>
      <c r="F286" s="37" t="s">
        <v>16</v>
      </c>
      <c r="G286" s="37" t="s">
        <v>20</v>
      </c>
      <c r="H286" s="117">
        <v>62</v>
      </c>
      <c r="I286" s="117">
        <v>0</v>
      </c>
      <c r="J286" s="117">
        <v>10</v>
      </c>
      <c r="K286" s="314">
        <f t="shared" si="46"/>
        <v>62</v>
      </c>
      <c r="L286" s="1">
        <f t="shared" si="45"/>
        <v>0.8611111111111112</v>
      </c>
    </row>
    <row r="287" spans="1:12" ht="11.25">
      <c r="A287" s="7" t="s">
        <v>282</v>
      </c>
      <c r="B287" s="7" t="s">
        <v>433</v>
      </c>
      <c r="C287" s="95">
        <v>28613</v>
      </c>
      <c r="D287" s="7" t="s">
        <v>283</v>
      </c>
      <c r="E287" s="277">
        <f t="shared" si="44"/>
        <v>108</v>
      </c>
      <c r="F287" s="37" t="s">
        <v>16</v>
      </c>
      <c r="G287" s="37" t="s">
        <v>20</v>
      </c>
      <c r="H287" s="117">
        <v>53</v>
      </c>
      <c r="I287" s="117">
        <v>13</v>
      </c>
      <c r="J287" s="117">
        <v>42</v>
      </c>
      <c r="K287" s="314">
        <f t="shared" si="46"/>
        <v>66</v>
      </c>
      <c r="L287" s="1">
        <f t="shared" si="45"/>
        <v>0.6111111111111112</v>
      </c>
    </row>
    <row r="288" spans="1:12" ht="11.25">
      <c r="A288" s="7" t="s">
        <v>278</v>
      </c>
      <c r="B288" s="7" t="s">
        <v>433</v>
      </c>
      <c r="C288" s="95">
        <v>28614</v>
      </c>
      <c r="D288" s="7" t="s">
        <v>284</v>
      </c>
      <c r="E288" s="278">
        <f t="shared" si="44"/>
        <v>271</v>
      </c>
      <c r="F288" s="37" t="s">
        <v>16</v>
      </c>
      <c r="G288" s="37" t="s">
        <v>20</v>
      </c>
      <c r="H288" s="118">
        <v>204</v>
      </c>
      <c r="I288" s="118">
        <v>37</v>
      </c>
      <c r="J288" s="118">
        <v>30</v>
      </c>
      <c r="K288" s="315">
        <f t="shared" si="46"/>
        <v>241</v>
      </c>
      <c r="L288" s="2">
        <f t="shared" si="45"/>
        <v>0.8892988929889298</v>
      </c>
    </row>
    <row r="289" spans="1:12" ht="12">
      <c r="A289" s="16"/>
      <c r="B289" s="17"/>
      <c r="C289" s="77">
        <f>COUNT(C279:C288)</f>
        <v>10</v>
      </c>
      <c r="D289" s="78" t="s">
        <v>430</v>
      </c>
      <c r="E289" s="283">
        <f>SUBTOTAL(9,E279:E288)</f>
        <v>2960</v>
      </c>
      <c r="F289" s="61"/>
      <c r="G289" s="61"/>
      <c r="H289" s="122">
        <f>SUBTOTAL(9,H279:H288)</f>
        <v>1957</v>
      </c>
      <c r="I289" s="122">
        <f>SUBTOTAL(9,I279:I288)</f>
        <v>245</v>
      </c>
      <c r="J289" s="122">
        <f>SUBTOTAL(9,J279:J288)</f>
        <v>758</v>
      </c>
      <c r="K289" s="122">
        <f>SUBTOTAL(9,K279:K288)</f>
        <v>2202</v>
      </c>
      <c r="L289" s="6">
        <f t="shared" si="45"/>
        <v>0.7439189189189189</v>
      </c>
    </row>
    <row r="290" ht="7.5" customHeight="1"/>
    <row r="291" spans="1:12" ht="11.25">
      <c r="A291" s="202"/>
      <c r="B291" s="203" t="s">
        <v>223</v>
      </c>
      <c r="C291" s="204">
        <v>28223</v>
      </c>
      <c r="D291" s="205" t="s">
        <v>519</v>
      </c>
      <c r="E291" s="293">
        <f aca="true" t="shared" si="47" ref="E291:E298">+H291+I291+J291</f>
        <v>143</v>
      </c>
      <c r="F291" s="202" t="s">
        <v>520</v>
      </c>
      <c r="G291" s="202">
        <v>8</v>
      </c>
      <c r="H291" s="266">
        <v>23</v>
      </c>
      <c r="I291" s="266">
        <v>6</v>
      </c>
      <c r="J291" s="266">
        <v>114</v>
      </c>
      <c r="K291" s="313">
        <f aca="true" t="shared" si="48" ref="K291:K297">+H291+I291</f>
        <v>29</v>
      </c>
      <c r="L291" s="1">
        <f aca="true" t="shared" si="49" ref="L291:L299">K291/E291</f>
        <v>0.20279720279720279</v>
      </c>
    </row>
    <row r="292" spans="1:12" ht="11.25">
      <c r="A292" s="202"/>
      <c r="B292" s="203" t="s">
        <v>223</v>
      </c>
      <c r="C292" s="204">
        <v>28230</v>
      </c>
      <c r="D292" s="205" t="s">
        <v>521</v>
      </c>
      <c r="E292" s="293">
        <f t="shared" si="47"/>
        <v>83</v>
      </c>
      <c r="F292" s="202" t="s">
        <v>520</v>
      </c>
      <c r="G292" s="202">
        <v>8</v>
      </c>
      <c r="H292" s="266">
        <v>26</v>
      </c>
      <c r="I292" s="266">
        <v>28</v>
      </c>
      <c r="J292" s="266">
        <v>29</v>
      </c>
      <c r="K292" s="313">
        <f t="shared" si="48"/>
        <v>54</v>
      </c>
      <c r="L292" s="1">
        <f t="shared" si="49"/>
        <v>0.6506024096385542</v>
      </c>
    </row>
    <row r="293" spans="1:12" ht="11.25">
      <c r="A293" s="202"/>
      <c r="B293" s="203" t="s">
        <v>223</v>
      </c>
      <c r="C293" s="204">
        <v>28315</v>
      </c>
      <c r="D293" s="206" t="s">
        <v>522</v>
      </c>
      <c r="E293" s="294">
        <f t="shared" si="47"/>
        <v>181</v>
      </c>
      <c r="F293" s="207" t="s">
        <v>520</v>
      </c>
      <c r="G293" s="207">
        <v>8</v>
      </c>
      <c r="H293" s="267">
        <v>71</v>
      </c>
      <c r="I293" s="267">
        <v>28</v>
      </c>
      <c r="J293" s="267">
        <v>82</v>
      </c>
      <c r="K293" s="330">
        <f t="shared" si="48"/>
        <v>99</v>
      </c>
      <c r="L293" s="208">
        <f t="shared" si="49"/>
        <v>0.5469613259668509</v>
      </c>
    </row>
    <row r="294" spans="1:12" ht="11.25">
      <c r="A294" s="202"/>
      <c r="B294" s="203" t="s">
        <v>223</v>
      </c>
      <c r="C294" s="204">
        <v>28373</v>
      </c>
      <c r="D294" s="205" t="s">
        <v>523</v>
      </c>
      <c r="E294" s="293">
        <f t="shared" si="47"/>
        <v>67</v>
      </c>
      <c r="F294" s="202">
        <v>5</v>
      </c>
      <c r="G294" s="202">
        <v>8</v>
      </c>
      <c r="H294" s="266">
        <v>55</v>
      </c>
      <c r="I294" s="266">
        <v>5</v>
      </c>
      <c r="J294" s="266">
        <v>7</v>
      </c>
      <c r="K294" s="313">
        <f t="shared" si="48"/>
        <v>60</v>
      </c>
      <c r="L294" s="1">
        <f t="shared" si="49"/>
        <v>0.8955223880597015</v>
      </c>
    </row>
    <row r="295" spans="1:12" ht="11.25">
      <c r="A295" s="202"/>
      <c r="B295" s="203" t="s">
        <v>223</v>
      </c>
      <c r="C295" s="204">
        <v>28376</v>
      </c>
      <c r="D295" s="205" t="s">
        <v>524</v>
      </c>
      <c r="E295" s="293">
        <f t="shared" si="47"/>
        <v>30</v>
      </c>
      <c r="F295" s="202">
        <v>9</v>
      </c>
      <c r="G295" s="202">
        <v>12</v>
      </c>
      <c r="H295" s="266">
        <v>30</v>
      </c>
      <c r="I295" s="266">
        <v>0</v>
      </c>
      <c r="J295" s="266">
        <v>0</v>
      </c>
      <c r="K295" s="313">
        <f t="shared" si="48"/>
        <v>30</v>
      </c>
      <c r="L295" s="1">
        <f t="shared" si="49"/>
        <v>1</v>
      </c>
    </row>
    <row r="296" spans="1:12" ht="11.25">
      <c r="A296" s="202"/>
      <c r="B296" s="203" t="s">
        <v>223</v>
      </c>
      <c r="C296" s="204">
        <v>28382</v>
      </c>
      <c r="D296" s="205" t="s">
        <v>525</v>
      </c>
      <c r="E296" s="293">
        <f t="shared" si="47"/>
        <v>64</v>
      </c>
      <c r="F296" s="202">
        <v>5</v>
      </c>
      <c r="G296" s="202">
        <v>8</v>
      </c>
      <c r="H296" s="266">
        <v>50</v>
      </c>
      <c r="I296" s="266">
        <v>6</v>
      </c>
      <c r="J296" s="266">
        <v>8</v>
      </c>
      <c r="K296" s="313">
        <f t="shared" si="48"/>
        <v>56</v>
      </c>
      <c r="L296" s="1">
        <f t="shared" si="49"/>
        <v>0.875</v>
      </c>
    </row>
    <row r="297" spans="1:12" ht="11.25">
      <c r="A297" s="202"/>
      <c r="B297" s="203" t="s">
        <v>223</v>
      </c>
      <c r="C297" s="204">
        <v>28880</v>
      </c>
      <c r="D297" s="205" t="s">
        <v>526</v>
      </c>
      <c r="E297" s="293">
        <f t="shared" si="47"/>
        <v>18</v>
      </c>
      <c r="F297" s="202">
        <v>9</v>
      </c>
      <c r="G297" s="202">
        <v>12</v>
      </c>
      <c r="H297" s="268">
        <v>18</v>
      </c>
      <c r="I297" s="268">
        <v>0</v>
      </c>
      <c r="J297" s="268">
        <v>0</v>
      </c>
      <c r="K297" s="246">
        <f t="shared" si="48"/>
        <v>18</v>
      </c>
      <c r="L297" s="5">
        <f t="shared" si="49"/>
        <v>1</v>
      </c>
    </row>
    <row r="298" spans="1:12" ht="11.25">
      <c r="A298" s="202"/>
      <c r="B298" s="203" t="s">
        <v>223</v>
      </c>
      <c r="C298" s="39">
        <v>28358</v>
      </c>
      <c r="D298" s="205" t="s">
        <v>527</v>
      </c>
      <c r="E298" s="342">
        <f t="shared" si="47"/>
        <v>85</v>
      </c>
      <c r="F298" s="202"/>
      <c r="G298" s="202"/>
      <c r="H298" s="264">
        <v>85</v>
      </c>
      <c r="I298" s="264">
        <v>0</v>
      </c>
      <c r="J298" s="264">
        <v>0</v>
      </c>
      <c r="K298" s="247">
        <f>+H298+I298</f>
        <v>85</v>
      </c>
      <c r="L298" s="2">
        <f>K298/E298</f>
        <v>1</v>
      </c>
    </row>
    <row r="299" spans="1:12" s="212" customFormat="1" ht="12">
      <c r="A299" s="46"/>
      <c r="B299" s="47"/>
      <c r="C299" s="209">
        <f>COUNT(C291:C298)</f>
        <v>8</v>
      </c>
      <c r="D299" s="49" t="s">
        <v>447</v>
      </c>
      <c r="E299" s="289">
        <f>SUBTOTAL(9,E291:E298)</f>
        <v>671</v>
      </c>
      <c r="F299" s="210"/>
      <c r="G299" s="210"/>
      <c r="H299" s="128">
        <f>SUBTOTAL(9,H291:H298)</f>
        <v>358</v>
      </c>
      <c r="I299" s="128">
        <f>SUBTOTAL(9,I291:I298)</f>
        <v>73</v>
      </c>
      <c r="J299" s="128">
        <f>SUBTOTAL(9,J291:J298)</f>
        <v>240</v>
      </c>
      <c r="K299" s="128">
        <f>SUBTOTAL(9,K291:K298)</f>
        <v>431</v>
      </c>
      <c r="L299" s="211">
        <f t="shared" si="49"/>
        <v>0.6423248882265276</v>
      </c>
    </row>
    <row r="300" spans="1:12" s="212" customFormat="1" ht="9" customHeight="1">
      <c r="A300" s="143"/>
      <c r="C300" s="213"/>
      <c r="D300" s="214"/>
      <c r="E300" s="295"/>
      <c r="F300" s="215"/>
      <c r="G300" s="215"/>
      <c r="H300" s="269"/>
      <c r="I300" s="269"/>
      <c r="J300" s="269"/>
      <c r="K300" s="269"/>
      <c r="L300" s="62"/>
    </row>
    <row r="301" spans="1:12" s="7" customFormat="1" ht="12">
      <c r="A301" s="24"/>
      <c r="B301" s="24" t="s">
        <v>495</v>
      </c>
      <c r="C301" s="24">
        <f>C274+C277+C289+C299</f>
        <v>61</v>
      </c>
      <c r="D301" s="24" t="s">
        <v>496</v>
      </c>
      <c r="E301" s="296">
        <f>SUBTOTAL(9,E233:E299)</f>
        <v>27253</v>
      </c>
      <c r="F301" s="24"/>
      <c r="G301" s="24"/>
      <c r="H301" s="270">
        <f>SUBTOTAL(9,H232:H299)</f>
        <v>21366</v>
      </c>
      <c r="I301" s="270">
        <f>SUBTOTAL(9,I232:I299)</f>
        <v>2031</v>
      </c>
      <c r="J301" s="270">
        <f>SUBTOTAL(9,J232:J299)</f>
        <v>4133</v>
      </c>
      <c r="K301" s="270">
        <f>SUBTOTAL(9,K232:K299)</f>
        <v>23397</v>
      </c>
      <c r="L301" s="147">
        <f>K301/E301</f>
        <v>0.8585109896158221</v>
      </c>
    </row>
    <row r="303" spans="1:12" ht="11.25">
      <c r="A303" s="7" t="s">
        <v>285</v>
      </c>
      <c r="B303" s="7" t="s">
        <v>286</v>
      </c>
      <c r="C303" s="95">
        <v>28702</v>
      </c>
      <c r="D303" s="7" t="s">
        <v>287</v>
      </c>
      <c r="E303" s="277">
        <f>SUM(H303:J303)</f>
        <v>65</v>
      </c>
      <c r="F303" s="37" t="s">
        <v>3</v>
      </c>
      <c r="G303" s="37" t="s">
        <v>11</v>
      </c>
      <c r="H303" s="117">
        <v>43</v>
      </c>
      <c r="I303" s="117">
        <v>4</v>
      </c>
      <c r="J303" s="117">
        <v>18</v>
      </c>
      <c r="K303" s="314">
        <f>H303+I303</f>
        <v>47</v>
      </c>
      <c r="L303" s="1">
        <f>K303/E303</f>
        <v>0.7230769230769231</v>
      </c>
    </row>
    <row r="304" spans="1:12" ht="11.25">
      <c r="A304" s="7" t="s">
        <v>288</v>
      </c>
      <c r="B304" s="7" t="s">
        <v>289</v>
      </c>
      <c r="C304" s="95">
        <v>28703</v>
      </c>
      <c r="D304" s="7" t="s">
        <v>290</v>
      </c>
      <c r="E304" s="278">
        <f>SUM(H304:J304)</f>
        <v>803</v>
      </c>
      <c r="F304" s="37" t="s">
        <v>10</v>
      </c>
      <c r="G304" s="37" t="s">
        <v>11</v>
      </c>
      <c r="H304" s="118">
        <v>490</v>
      </c>
      <c r="I304" s="118">
        <v>85</v>
      </c>
      <c r="J304" s="118">
        <v>228</v>
      </c>
      <c r="K304" s="315">
        <f>H304+I304</f>
        <v>575</v>
      </c>
      <c r="L304" s="2">
        <f>K304/E304</f>
        <v>0.7160647571606475</v>
      </c>
    </row>
    <row r="305" spans="1:12" s="7" customFormat="1" ht="12">
      <c r="A305" s="65"/>
      <c r="B305" s="66"/>
      <c r="C305" s="67">
        <f>COUNT(C303:C304)</f>
        <v>2</v>
      </c>
      <c r="D305" s="68" t="s">
        <v>464</v>
      </c>
      <c r="E305" s="80">
        <f>SUBTOTAL(9,E303:E304)</f>
        <v>868</v>
      </c>
      <c r="F305" s="81"/>
      <c r="G305" s="81"/>
      <c r="H305" s="129">
        <f>SUBTOTAL(9,H303:H304)</f>
        <v>533</v>
      </c>
      <c r="I305" s="129">
        <f>SUBTOTAL(9,I303:I304)</f>
        <v>89</v>
      </c>
      <c r="J305" s="331">
        <f>SUBTOTAL(9,J303:J304)</f>
        <v>246</v>
      </c>
      <c r="K305" s="129">
        <f>SUBTOTAL(9,K303:K304)</f>
        <v>622</v>
      </c>
      <c r="L305" s="79">
        <f>K305/E305</f>
        <v>0.716589861751152</v>
      </c>
    </row>
    <row r="308" spans="1:12" ht="11.25">
      <c r="A308" s="7" t="s">
        <v>291</v>
      </c>
      <c r="B308" s="7" t="s">
        <v>292</v>
      </c>
      <c r="C308" s="95">
        <v>30102</v>
      </c>
      <c r="D308" s="7" t="s">
        <v>293</v>
      </c>
      <c r="E308" s="277">
        <f>SUM(H308:J308)</f>
        <v>183</v>
      </c>
      <c r="F308" s="37" t="s">
        <v>16</v>
      </c>
      <c r="G308" s="37" t="s">
        <v>8</v>
      </c>
      <c r="H308" s="117">
        <v>22</v>
      </c>
      <c r="I308" s="117">
        <v>11</v>
      </c>
      <c r="J308" s="117">
        <v>150</v>
      </c>
      <c r="K308" s="314">
        <f>H308+I308</f>
        <v>33</v>
      </c>
      <c r="L308" s="1">
        <f aca="true" t="shared" si="50" ref="L308:L313">K308/E308</f>
        <v>0.18032786885245902</v>
      </c>
    </row>
    <row r="309" spans="1:12" ht="11.25">
      <c r="A309" s="7" t="s">
        <v>291</v>
      </c>
      <c r="B309" s="7" t="s">
        <v>292</v>
      </c>
      <c r="C309" s="95">
        <v>30103</v>
      </c>
      <c r="D309" s="7" t="s">
        <v>294</v>
      </c>
      <c r="E309" s="277">
        <f>SUM(H309:J309)</f>
        <v>137</v>
      </c>
      <c r="F309" s="37" t="s">
        <v>3</v>
      </c>
      <c r="G309" s="37" t="s">
        <v>8</v>
      </c>
      <c r="H309" s="117">
        <v>8</v>
      </c>
      <c r="I309" s="117">
        <v>3</v>
      </c>
      <c r="J309" s="117">
        <v>126</v>
      </c>
      <c r="K309" s="314">
        <f>H309+I309</f>
        <v>11</v>
      </c>
      <c r="L309" s="1">
        <f t="shared" si="50"/>
        <v>0.08029197080291971</v>
      </c>
    </row>
    <row r="310" spans="1:12" ht="11.25">
      <c r="A310" s="7" t="s">
        <v>291</v>
      </c>
      <c r="B310" s="7" t="s">
        <v>292</v>
      </c>
      <c r="C310" s="95">
        <v>30104</v>
      </c>
      <c r="D310" s="7" t="s">
        <v>295</v>
      </c>
      <c r="E310" s="277">
        <f>SUM(H310:J310)</f>
        <v>427</v>
      </c>
      <c r="F310" s="37" t="s">
        <v>10</v>
      </c>
      <c r="G310" s="37" t="s">
        <v>11</v>
      </c>
      <c r="H310" s="117">
        <v>70</v>
      </c>
      <c r="I310" s="117">
        <v>20</v>
      </c>
      <c r="J310" s="117">
        <v>337</v>
      </c>
      <c r="K310" s="314">
        <f>H310+I310</f>
        <v>90</v>
      </c>
      <c r="L310" s="1">
        <f t="shared" si="50"/>
        <v>0.2107728337236534</v>
      </c>
    </row>
    <row r="311" spans="1:12" ht="11.25">
      <c r="A311" s="7" t="s">
        <v>291</v>
      </c>
      <c r="B311" s="7" t="s">
        <v>292</v>
      </c>
      <c r="C311" s="95">
        <v>30105</v>
      </c>
      <c r="D311" s="7" t="s">
        <v>296</v>
      </c>
      <c r="E311" s="277">
        <f>SUM(H311:J311)</f>
        <v>350</v>
      </c>
      <c r="F311" s="37" t="s">
        <v>13</v>
      </c>
      <c r="G311" s="37" t="s">
        <v>14</v>
      </c>
      <c r="H311" s="117">
        <v>50</v>
      </c>
      <c r="I311" s="117">
        <v>17</v>
      </c>
      <c r="J311" s="117">
        <v>283</v>
      </c>
      <c r="K311" s="314">
        <f>H311+I311</f>
        <v>67</v>
      </c>
      <c r="L311" s="1">
        <f t="shared" si="50"/>
        <v>0.19142857142857142</v>
      </c>
    </row>
    <row r="312" spans="1:12" ht="11.25">
      <c r="A312" s="7" t="s">
        <v>291</v>
      </c>
      <c r="B312" s="7" t="s">
        <v>292</v>
      </c>
      <c r="C312" s="95">
        <v>30106</v>
      </c>
      <c r="D312" s="7" t="s">
        <v>297</v>
      </c>
      <c r="E312" s="278">
        <f>SUM(H312:J312)</f>
        <v>208</v>
      </c>
      <c r="F312" s="37" t="s">
        <v>16</v>
      </c>
      <c r="G312" s="37" t="s">
        <v>8</v>
      </c>
      <c r="H312" s="118">
        <v>27</v>
      </c>
      <c r="I312" s="118">
        <v>4</v>
      </c>
      <c r="J312" s="118">
        <v>177</v>
      </c>
      <c r="K312" s="315">
        <f>H312+I312</f>
        <v>31</v>
      </c>
      <c r="L312" s="2">
        <f t="shared" si="50"/>
        <v>0.14903846153846154</v>
      </c>
    </row>
    <row r="313" spans="1:12" ht="12">
      <c r="A313" s="82"/>
      <c r="B313" s="27" t="s">
        <v>465</v>
      </c>
      <c r="C313" s="30">
        <f>COUNT(C308:C312)</f>
        <v>5</v>
      </c>
      <c r="D313" s="29" t="s">
        <v>427</v>
      </c>
      <c r="E313" s="337">
        <f>SUBTOTAL(9,E308:E312)</f>
        <v>1305</v>
      </c>
      <c r="F313" s="131"/>
      <c r="G313" s="131"/>
      <c r="H313" s="259">
        <f>SUBTOTAL(9,H308:H312)</f>
        <v>177</v>
      </c>
      <c r="I313" s="259">
        <f>SUBTOTAL(9,I308:I312)</f>
        <v>55</v>
      </c>
      <c r="J313" s="259">
        <f>SUBTOTAL(9,J308:J312)</f>
        <v>1073</v>
      </c>
      <c r="K313" s="259">
        <f>SUBTOTAL(9,K308:K312)</f>
        <v>232</v>
      </c>
      <c r="L313" s="4">
        <f t="shared" si="50"/>
        <v>0.17777777777777778</v>
      </c>
    </row>
    <row r="315" spans="1:12" ht="11.25">
      <c r="A315" s="7" t="s">
        <v>298</v>
      </c>
      <c r="B315" s="7" t="s">
        <v>299</v>
      </c>
      <c r="C315" s="95">
        <v>31103</v>
      </c>
      <c r="D315" s="7" t="s">
        <v>300</v>
      </c>
      <c r="E315" s="277">
        <f aca="true" t="shared" si="51" ref="E315:E320">SUM(H315:J315)</f>
        <v>259</v>
      </c>
      <c r="F315" s="37" t="s">
        <v>16</v>
      </c>
      <c r="G315" s="37" t="s">
        <v>8</v>
      </c>
      <c r="H315" s="117">
        <v>17</v>
      </c>
      <c r="I315" s="117">
        <v>5</v>
      </c>
      <c r="J315" s="117">
        <v>237</v>
      </c>
      <c r="K315" s="314">
        <f aca="true" t="shared" si="52" ref="K315:K320">H315+I315</f>
        <v>22</v>
      </c>
      <c r="L315" s="1">
        <f aca="true" t="shared" si="53" ref="L315:L321">K315/E315</f>
        <v>0.08494208494208494</v>
      </c>
    </row>
    <row r="316" spans="1:12" ht="11.25">
      <c r="A316" s="7" t="s">
        <v>298</v>
      </c>
      <c r="B316" s="7" t="s">
        <v>299</v>
      </c>
      <c r="C316" s="95">
        <v>31104</v>
      </c>
      <c r="D316" s="7" t="s">
        <v>301</v>
      </c>
      <c r="E316" s="277">
        <f t="shared" si="51"/>
        <v>247</v>
      </c>
      <c r="F316" s="37" t="s">
        <v>16</v>
      </c>
      <c r="G316" s="37" t="s">
        <v>8</v>
      </c>
      <c r="H316" s="117">
        <v>53</v>
      </c>
      <c r="I316" s="117">
        <v>13</v>
      </c>
      <c r="J316" s="117">
        <v>181</v>
      </c>
      <c r="K316" s="314">
        <f t="shared" si="52"/>
        <v>66</v>
      </c>
      <c r="L316" s="1">
        <f t="shared" si="53"/>
        <v>0.26720647773279355</v>
      </c>
    </row>
    <row r="317" spans="1:12" ht="11.25">
      <c r="A317" s="7" t="s">
        <v>298</v>
      </c>
      <c r="B317" s="7" t="s">
        <v>299</v>
      </c>
      <c r="C317" s="95">
        <v>31105</v>
      </c>
      <c r="D317" s="7" t="s">
        <v>302</v>
      </c>
      <c r="E317" s="277">
        <f t="shared" si="51"/>
        <v>340</v>
      </c>
      <c r="F317" s="37" t="s">
        <v>3</v>
      </c>
      <c r="G317" s="37" t="s">
        <v>8</v>
      </c>
      <c r="H317" s="117">
        <v>40</v>
      </c>
      <c r="I317" s="117">
        <v>9</v>
      </c>
      <c r="J317" s="117">
        <v>291</v>
      </c>
      <c r="K317" s="314">
        <f t="shared" si="52"/>
        <v>49</v>
      </c>
      <c r="L317" s="1">
        <f t="shared" si="53"/>
        <v>0.14411764705882352</v>
      </c>
    </row>
    <row r="318" spans="1:12" ht="11.25">
      <c r="A318" s="7" t="s">
        <v>298</v>
      </c>
      <c r="B318" s="7" t="s">
        <v>299</v>
      </c>
      <c r="C318" s="95">
        <v>31107</v>
      </c>
      <c r="D318" s="7" t="s">
        <v>303</v>
      </c>
      <c r="E318" s="277">
        <f t="shared" si="51"/>
        <v>737</v>
      </c>
      <c r="F318" s="37" t="s">
        <v>10</v>
      </c>
      <c r="G318" s="37" t="s">
        <v>11</v>
      </c>
      <c r="H318" s="117">
        <v>72</v>
      </c>
      <c r="I318" s="117">
        <v>20</v>
      </c>
      <c r="J318" s="117">
        <v>645</v>
      </c>
      <c r="K318" s="314">
        <f t="shared" si="52"/>
        <v>92</v>
      </c>
      <c r="L318" s="1">
        <f t="shared" si="53"/>
        <v>0.1248303934871099</v>
      </c>
    </row>
    <row r="319" spans="1:12" ht="11.25">
      <c r="A319" s="7" t="s">
        <v>298</v>
      </c>
      <c r="B319" s="7" t="s">
        <v>299</v>
      </c>
      <c r="C319" s="95">
        <v>31108</v>
      </c>
      <c r="D319" s="7" t="s">
        <v>304</v>
      </c>
      <c r="E319" s="277">
        <f t="shared" si="51"/>
        <v>246</v>
      </c>
      <c r="F319" s="37" t="s">
        <v>16</v>
      </c>
      <c r="G319" s="37" t="s">
        <v>8</v>
      </c>
      <c r="H319" s="117">
        <v>30</v>
      </c>
      <c r="I319" s="117">
        <v>5</v>
      </c>
      <c r="J319" s="117">
        <v>211</v>
      </c>
      <c r="K319" s="314">
        <f t="shared" si="52"/>
        <v>35</v>
      </c>
      <c r="L319" s="1">
        <f t="shared" si="53"/>
        <v>0.14227642276422764</v>
      </c>
    </row>
    <row r="320" spans="1:12" ht="11.25">
      <c r="A320" s="7" t="s">
        <v>298</v>
      </c>
      <c r="B320" s="7" t="s">
        <v>299</v>
      </c>
      <c r="C320" s="95">
        <v>31109</v>
      </c>
      <c r="D320" s="7" t="s">
        <v>305</v>
      </c>
      <c r="E320" s="278">
        <f t="shared" si="51"/>
        <v>551</v>
      </c>
      <c r="F320" s="37" t="s">
        <v>13</v>
      </c>
      <c r="G320" s="37" t="s">
        <v>14</v>
      </c>
      <c r="H320" s="118">
        <v>50</v>
      </c>
      <c r="I320" s="118">
        <v>23</v>
      </c>
      <c r="J320" s="118">
        <v>478</v>
      </c>
      <c r="K320" s="315">
        <f t="shared" si="52"/>
        <v>73</v>
      </c>
      <c r="L320" s="2">
        <f t="shared" si="53"/>
        <v>0.132486388384755</v>
      </c>
    </row>
    <row r="321" spans="1:12" ht="12">
      <c r="A321" s="82"/>
      <c r="B321" s="75" t="s">
        <v>466</v>
      </c>
      <c r="C321" s="83">
        <f>COUNT(C315:C320)</f>
        <v>6</v>
      </c>
      <c r="D321" s="29" t="s">
        <v>427</v>
      </c>
      <c r="E321" s="337">
        <f>SUBTOTAL(9,E315:E320)</f>
        <v>2380</v>
      </c>
      <c r="F321" s="131"/>
      <c r="G321" s="131"/>
      <c r="H321" s="259">
        <f>SUBTOTAL(9,H315:H320)</f>
        <v>262</v>
      </c>
      <c r="I321" s="259">
        <f>SUBTOTAL(9,I315:I320)</f>
        <v>75</v>
      </c>
      <c r="J321" s="259">
        <f>SUBTOTAL(9,J315:J320)</f>
        <v>2043</v>
      </c>
      <c r="K321" s="259">
        <f>SUBTOTAL(9,K315:K320)</f>
        <v>337</v>
      </c>
      <c r="L321" s="4">
        <f t="shared" si="53"/>
        <v>0.14159663865546218</v>
      </c>
    </row>
    <row r="323" spans="1:12" ht="11.25">
      <c r="A323" s="7" t="s">
        <v>306</v>
      </c>
      <c r="B323" s="7" t="s">
        <v>307</v>
      </c>
      <c r="C323" s="95">
        <v>32103</v>
      </c>
      <c r="D323" s="7" t="s">
        <v>308</v>
      </c>
      <c r="E323" s="277">
        <f aca="true" t="shared" si="54" ref="E323:E330">SUM(H323:J323)</f>
        <v>216</v>
      </c>
      <c r="F323" s="37" t="s">
        <v>16</v>
      </c>
      <c r="G323" s="37" t="s">
        <v>7</v>
      </c>
      <c r="H323" s="117">
        <v>35</v>
      </c>
      <c r="I323" s="117">
        <v>5</v>
      </c>
      <c r="J323" s="117">
        <v>176</v>
      </c>
      <c r="K323" s="314">
        <f>H323+I323</f>
        <v>40</v>
      </c>
      <c r="L323" s="1">
        <f aca="true" t="shared" si="55" ref="L323:L331">K323/E323</f>
        <v>0.18518518518518517</v>
      </c>
    </row>
    <row r="324" spans="1:12" ht="11.25">
      <c r="A324" s="7" t="s">
        <v>306</v>
      </c>
      <c r="B324" s="7" t="s">
        <v>307</v>
      </c>
      <c r="C324" s="95">
        <v>32105</v>
      </c>
      <c r="D324" s="7" t="s">
        <v>309</v>
      </c>
      <c r="E324" s="277">
        <f t="shared" si="54"/>
        <v>92</v>
      </c>
      <c r="F324" s="37" t="s">
        <v>3</v>
      </c>
      <c r="G324" s="37" t="s">
        <v>48</v>
      </c>
      <c r="H324" s="117">
        <v>20</v>
      </c>
      <c r="I324" s="117">
        <v>0</v>
      </c>
      <c r="J324" s="117">
        <v>72</v>
      </c>
      <c r="K324" s="314">
        <f>H324+I324</f>
        <v>20</v>
      </c>
      <c r="L324" s="1">
        <f t="shared" si="55"/>
        <v>0.21739130434782608</v>
      </c>
    </row>
    <row r="325" spans="1:12" ht="11.25">
      <c r="A325" s="7" t="s">
        <v>306</v>
      </c>
      <c r="B325" s="7" t="s">
        <v>307</v>
      </c>
      <c r="C325" s="95">
        <v>32107</v>
      </c>
      <c r="D325" s="7" t="s">
        <v>310</v>
      </c>
      <c r="E325" s="277">
        <f t="shared" si="54"/>
        <v>371</v>
      </c>
      <c r="F325" s="37" t="s">
        <v>16</v>
      </c>
      <c r="G325" s="37" t="s">
        <v>7</v>
      </c>
      <c r="H325" s="117">
        <v>73</v>
      </c>
      <c r="I325" s="117">
        <v>5</v>
      </c>
      <c r="J325" s="117">
        <v>293</v>
      </c>
      <c r="K325" s="314">
        <f aca="true" t="shared" si="56" ref="K325:K330">H325+I325</f>
        <v>78</v>
      </c>
      <c r="L325" s="1">
        <f t="shared" si="55"/>
        <v>0.21024258760107817</v>
      </c>
    </row>
    <row r="326" spans="1:12" ht="11.25">
      <c r="A326" s="7" t="s">
        <v>306</v>
      </c>
      <c r="B326" s="7" t="s">
        <v>307</v>
      </c>
      <c r="C326" s="95">
        <v>32108</v>
      </c>
      <c r="D326" s="7" t="s">
        <v>311</v>
      </c>
      <c r="E326" s="277">
        <f t="shared" si="54"/>
        <v>950</v>
      </c>
      <c r="F326" s="37" t="s">
        <v>10</v>
      </c>
      <c r="G326" s="37" t="s">
        <v>11</v>
      </c>
      <c r="H326" s="117">
        <v>125</v>
      </c>
      <c r="I326" s="117">
        <v>16</v>
      </c>
      <c r="J326" s="117">
        <v>809</v>
      </c>
      <c r="K326" s="314">
        <f t="shared" si="56"/>
        <v>141</v>
      </c>
      <c r="L326" s="1">
        <f t="shared" si="55"/>
        <v>0.14842105263157895</v>
      </c>
    </row>
    <row r="327" spans="1:12" ht="11.25">
      <c r="A327" s="7" t="s">
        <v>306</v>
      </c>
      <c r="B327" s="7" t="s">
        <v>307</v>
      </c>
      <c r="C327" s="95">
        <v>32110</v>
      </c>
      <c r="D327" s="7" t="s">
        <v>312</v>
      </c>
      <c r="E327" s="277">
        <f t="shared" si="54"/>
        <v>516</v>
      </c>
      <c r="F327" s="37" t="s">
        <v>44</v>
      </c>
      <c r="G327" s="37" t="s">
        <v>14</v>
      </c>
      <c r="H327" s="117">
        <v>72</v>
      </c>
      <c r="I327" s="117">
        <v>9</v>
      </c>
      <c r="J327" s="117">
        <v>435</v>
      </c>
      <c r="K327" s="314">
        <f t="shared" si="56"/>
        <v>81</v>
      </c>
      <c r="L327" s="1">
        <f t="shared" si="55"/>
        <v>0.1569767441860465</v>
      </c>
    </row>
    <row r="328" spans="1:12" ht="11.25">
      <c r="A328" s="7" t="s">
        <v>306</v>
      </c>
      <c r="B328" s="7" t="s">
        <v>307</v>
      </c>
      <c r="C328" s="95">
        <v>32112</v>
      </c>
      <c r="D328" s="7" t="s">
        <v>313</v>
      </c>
      <c r="E328" s="277">
        <f t="shared" si="54"/>
        <v>249</v>
      </c>
      <c r="F328" s="37" t="s">
        <v>16</v>
      </c>
      <c r="G328" s="37" t="s">
        <v>7</v>
      </c>
      <c r="H328" s="117">
        <v>55</v>
      </c>
      <c r="I328" s="117">
        <v>6</v>
      </c>
      <c r="J328" s="117">
        <v>188</v>
      </c>
      <c r="K328" s="314">
        <f t="shared" si="56"/>
        <v>61</v>
      </c>
      <c r="L328" s="1">
        <f t="shared" si="55"/>
        <v>0.24497991967871485</v>
      </c>
    </row>
    <row r="329" spans="1:12" ht="11.25">
      <c r="A329" s="7" t="s">
        <v>306</v>
      </c>
      <c r="B329" s="7" t="s">
        <v>307</v>
      </c>
      <c r="C329" s="95">
        <v>32113</v>
      </c>
      <c r="D329" s="7" t="s">
        <v>314</v>
      </c>
      <c r="E329" s="277">
        <f t="shared" si="54"/>
        <v>201</v>
      </c>
      <c r="F329" s="37" t="s">
        <v>16</v>
      </c>
      <c r="G329" s="37" t="s">
        <v>7</v>
      </c>
      <c r="H329" s="117">
        <v>20</v>
      </c>
      <c r="I329" s="117">
        <v>1</v>
      </c>
      <c r="J329" s="117">
        <v>180</v>
      </c>
      <c r="K329" s="314">
        <f t="shared" si="56"/>
        <v>21</v>
      </c>
      <c r="L329" s="1">
        <f t="shared" si="55"/>
        <v>0.1044776119402985</v>
      </c>
    </row>
    <row r="330" spans="1:12" ht="11.25">
      <c r="A330" s="7" t="s">
        <v>306</v>
      </c>
      <c r="B330" s="7" t="s">
        <v>307</v>
      </c>
      <c r="C330" s="95">
        <v>32114</v>
      </c>
      <c r="D330" s="7" t="s">
        <v>315</v>
      </c>
      <c r="E330" s="278">
        <f t="shared" si="54"/>
        <v>501</v>
      </c>
      <c r="F330" s="37" t="s">
        <v>8</v>
      </c>
      <c r="G330" s="37" t="s">
        <v>13</v>
      </c>
      <c r="H330" s="118">
        <v>70</v>
      </c>
      <c r="I330" s="118">
        <v>8</v>
      </c>
      <c r="J330" s="118">
        <v>423</v>
      </c>
      <c r="K330" s="315">
        <f t="shared" si="56"/>
        <v>78</v>
      </c>
      <c r="L330" s="2">
        <f t="shared" si="55"/>
        <v>0.15568862275449102</v>
      </c>
    </row>
    <row r="331" spans="1:12" ht="12">
      <c r="A331" s="82"/>
      <c r="B331" s="75" t="s">
        <v>467</v>
      </c>
      <c r="C331" s="30">
        <f>COUNT(C323:C330)</f>
        <v>8</v>
      </c>
      <c r="D331" s="29" t="s">
        <v>427</v>
      </c>
      <c r="E331" s="337">
        <f>SUBTOTAL(9,E323:E330)</f>
        <v>3096</v>
      </c>
      <c r="F331" s="131"/>
      <c r="G331" s="131"/>
      <c r="H331" s="259">
        <f>SUBTOTAL(9,H323:H330)</f>
        <v>470</v>
      </c>
      <c r="I331" s="259">
        <f>SUBTOTAL(9,I323:I330)</f>
        <v>50</v>
      </c>
      <c r="J331" s="259">
        <f>SUBTOTAL(9,J323:J330)</f>
        <v>2576</v>
      </c>
      <c r="K331" s="259">
        <f>SUBTOTAL(9,K323:K330)</f>
        <v>520</v>
      </c>
      <c r="L331" s="4">
        <f t="shared" si="55"/>
        <v>0.16795865633074936</v>
      </c>
    </row>
    <row r="333" spans="1:12" ht="11.25">
      <c r="A333" s="7" t="s">
        <v>316</v>
      </c>
      <c r="B333" s="7" t="s">
        <v>433</v>
      </c>
      <c r="C333" s="95">
        <v>23601</v>
      </c>
      <c r="D333" s="7" t="s">
        <v>317</v>
      </c>
      <c r="E333" s="277">
        <f>SUM(H333:J333)</f>
        <v>168</v>
      </c>
      <c r="F333" s="37" t="s">
        <v>16</v>
      </c>
      <c r="G333" s="37" t="s">
        <v>14</v>
      </c>
      <c r="H333" s="117">
        <v>13</v>
      </c>
      <c r="I333" s="117">
        <v>0</v>
      </c>
      <c r="J333" s="117">
        <v>155</v>
      </c>
      <c r="K333" s="314">
        <f>H333+I333</f>
        <v>13</v>
      </c>
      <c r="L333" s="1">
        <f>K333/E333</f>
        <v>0.07738095238095238</v>
      </c>
    </row>
    <row r="334" spans="1:12" ht="11.25">
      <c r="A334" s="7" t="s">
        <v>318</v>
      </c>
      <c r="B334" s="7" t="s">
        <v>433</v>
      </c>
      <c r="C334" s="95">
        <v>32601</v>
      </c>
      <c r="D334" s="7" t="s">
        <v>319</v>
      </c>
      <c r="E334" s="277">
        <f>SUM(H334:J334)</f>
        <v>188</v>
      </c>
      <c r="F334" s="37" t="s">
        <v>16</v>
      </c>
      <c r="G334" s="37" t="s">
        <v>8</v>
      </c>
      <c r="H334" s="117">
        <v>32</v>
      </c>
      <c r="I334" s="117">
        <v>4</v>
      </c>
      <c r="J334" s="117">
        <v>152</v>
      </c>
      <c r="K334" s="314">
        <f>H334+I334</f>
        <v>36</v>
      </c>
      <c r="L334" s="1">
        <f>K334/E334</f>
        <v>0.19148936170212766</v>
      </c>
    </row>
    <row r="335" spans="1:12" s="7" customFormat="1" ht="12">
      <c r="A335" s="16"/>
      <c r="B335" s="17"/>
      <c r="C335" s="77">
        <f>COUNT(C333:C334)</f>
        <v>2</v>
      </c>
      <c r="D335" s="78" t="s">
        <v>430</v>
      </c>
      <c r="E335" s="84">
        <f>SUBTOTAL(9,E333:E334)</f>
        <v>356</v>
      </c>
      <c r="F335" s="85"/>
      <c r="G335" s="85"/>
      <c r="H335" s="126">
        <f>SUBTOTAL(9,H333:H334)</f>
        <v>45</v>
      </c>
      <c r="I335" s="126">
        <f>SUBTOTAL(9,I333:I334)</f>
        <v>4</v>
      </c>
      <c r="J335" s="332">
        <f>SUBTOTAL(9,J333:J334)</f>
        <v>307</v>
      </c>
      <c r="K335" s="126">
        <f>SUBTOTAL(9,K333:K334)</f>
        <v>49</v>
      </c>
      <c r="L335" s="6">
        <f>K335/E335</f>
        <v>0.13764044943820225</v>
      </c>
    </row>
    <row r="337" spans="1:12" s="63" customFormat="1" ht="12">
      <c r="A337" s="21"/>
      <c r="B337" s="22" t="s">
        <v>468</v>
      </c>
      <c r="C337" s="64">
        <f>+C331+C335</f>
        <v>10</v>
      </c>
      <c r="D337" s="24" t="s">
        <v>449</v>
      </c>
      <c r="E337" s="284">
        <f>SUBTOTAL(9,E323:E334)</f>
        <v>3452</v>
      </c>
      <c r="F337" s="21"/>
      <c r="G337" s="21"/>
      <c r="H337" s="123">
        <f>SUBTOTAL(9,H323:H334)</f>
        <v>515</v>
      </c>
      <c r="I337" s="123">
        <f>SUBTOTAL(9,I323:I334)</f>
        <v>54</v>
      </c>
      <c r="J337" s="318"/>
      <c r="K337" s="123">
        <f>SUBTOTAL(9,K323:K334)</f>
        <v>569</v>
      </c>
      <c r="L337" s="25">
        <f>K337/E337</f>
        <v>0.16483198146002317</v>
      </c>
    </row>
    <row r="339" spans="1:12" ht="11.25">
      <c r="A339" s="7" t="s">
        <v>320</v>
      </c>
      <c r="B339" s="7" t="s">
        <v>321</v>
      </c>
      <c r="C339" s="95">
        <v>33105</v>
      </c>
      <c r="D339" s="7" t="s">
        <v>322</v>
      </c>
      <c r="E339" s="277">
        <f>SUM(H339:J339)</f>
        <v>245</v>
      </c>
      <c r="F339" s="37" t="s">
        <v>3</v>
      </c>
      <c r="G339" s="37" t="s">
        <v>7</v>
      </c>
      <c r="H339" s="117">
        <v>68</v>
      </c>
      <c r="I339" s="117">
        <v>15</v>
      </c>
      <c r="J339" s="117">
        <v>162</v>
      </c>
      <c r="K339" s="314">
        <f>H339+I339</f>
        <v>83</v>
      </c>
      <c r="L339" s="1">
        <f aca="true" t="shared" si="57" ref="L339:L344">K339/E339</f>
        <v>0.33877551020408164</v>
      </c>
    </row>
    <row r="340" spans="1:12" ht="11.25">
      <c r="A340" s="7" t="s">
        <v>320</v>
      </c>
      <c r="B340" s="7" t="s">
        <v>321</v>
      </c>
      <c r="C340" s="95">
        <v>33106</v>
      </c>
      <c r="D340" s="7" t="s">
        <v>323</v>
      </c>
      <c r="E340" s="277">
        <f>SUM(H340:J340)</f>
        <v>227</v>
      </c>
      <c r="F340" s="37" t="s">
        <v>3</v>
      </c>
      <c r="G340" s="37" t="s">
        <v>7</v>
      </c>
      <c r="H340" s="117">
        <v>42</v>
      </c>
      <c r="I340" s="117">
        <v>7</v>
      </c>
      <c r="J340" s="117">
        <v>178</v>
      </c>
      <c r="K340" s="314">
        <f>H340+I340</f>
        <v>49</v>
      </c>
      <c r="L340" s="1">
        <f t="shared" si="57"/>
        <v>0.21585903083700442</v>
      </c>
    </row>
    <row r="341" spans="1:12" ht="11.25">
      <c r="A341" s="7" t="s">
        <v>320</v>
      </c>
      <c r="B341" s="7" t="s">
        <v>321</v>
      </c>
      <c r="C341" s="95">
        <v>33107</v>
      </c>
      <c r="D341" s="7" t="s">
        <v>324</v>
      </c>
      <c r="E341" s="277">
        <f>SUM(H341:J341)</f>
        <v>240</v>
      </c>
      <c r="F341" s="37" t="s">
        <v>3</v>
      </c>
      <c r="G341" s="37" t="s">
        <v>7</v>
      </c>
      <c r="H341" s="117">
        <v>88</v>
      </c>
      <c r="I341" s="117">
        <v>14</v>
      </c>
      <c r="J341" s="117">
        <v>138</v>
      </c>
      <c r="K341" s="314">
        <f>H341+I341</f>
        <v>102</v>
      </c>
      <c r="L341" s="1">
        <f t="shared" si="57"/>
        <v>0.425</v>
      </c>
    </row>
    <row r="342" spans="1:12" ht="11.25">
      <c r="A342" s="7" t="s">
        <v>320</v>
      </c>
      <c r="B342" s="7" t="s">
        <v>321</v>
      </c>
      <c r="C342" s="95">
        <v>33108</v>
      </c>
      <c r="D342" s="7" t="s">
        <v>325</v>
      </c>
      <c r="E342" s="277">
        <f>SUM(H342:J342)</f>
        <v>540</v>
      </c>
      <c r="F342" s="37" t="s">
        <v>10</v>
      </c>
      <c r="G342" s="37" t="s">
        <v>11</v>
      </c>
      <c r="H342" s="117">
        <v>119</v>
      </c>
      <c r="I342" s="117">
        <v>33</v>
      </c>
      <c r="J342" s="117">
        <v>388</v>
      </c>
      <c r="K342" s="314">
        <f>H342+I342</f>
        <v>152</v>
      </c>
      <c r="L342" s="1">
        <f t="shared" si="57"/>
        <v>0.2814814814814815</v>
      </c>
    </row>
    <row r="343" spans="1:12" ht="11.25">
      <c r="A343" s="7" t="s">
        <v>320</v>
      </c>
      <c r="B343" s="7" t="s">
        <v>321</v>
      </c>
      <c r="C343" s="95">
        <v>33110</v>
      </c>
      <c r="D343" s="7" t="s">
        <v>326</v>
      </c>
      <c r="E343" s="278">
        <f>SUM(H343:J343)</f>
        <v>562</v>
      </c>
      <c r="F343" s="37" t="s">
        <v>8</v>
      </c>
      <c r="G343" s="37" t="s">
        <v>14</v>
      </c>
      <c r="H343" s="118">
        <v>141</v>
      </c>
      <c r="I343" s="118">
        <v>44</v>
      </c>
      <c r="J343" s="118">
        <v>377</v>
      </c>
      <c r="K343" s="315">
        <f>H343+I343</f>
        <v>185</v>
      </c>
      <c r="L343" s="2">
        <f t="shared" si="57"/>
        <v>0.3291814946619217</v>
      </c>
    </row>
    <row r="344" spans="1:12" ht="12">
      <c r="A344" s="26"/>
      <c r="B344" s="27" t="s">
        <v>469</v>
      </c>
      <c r="C344" s="30">
        <f>COUNT(C339:C343)</f>
        <v>5</v>
      </c>
      <c r="D344" s="29" t="s">
        <v>427</v>
      </c>
      <c r="E344" s="337">
        <f>SUBTOTAL(9,E339:E343)</f>
        <v>1814</v>
      </c>
      <c r="F344" s="131"/>
      <c r="G344" s="131"/>
      <c r="H344" s="259">
        <f>SUBTOTAL(9,H339:H343)</f>
        <v>458</v>
      </c>
      <c r="I344" s="259">
        <f>SUBTOTAL(9,I339:I343)</f>
        <v>113</v>
      </c>
      <c r="J344" s="259">
        <f>SUBTOTAL(9,J339:J343)</f>
        <v>1243</v>
      </c>
      <c r="K344" s="259">
        <f>SUBTOTAL(9,K339:K343)</f>
        <v>571</v>
      </c>
      <c r="L344" s="4">
        <f t="shared" si="57"/>
        <v>0.31477398015435504</v>
      </c>
    </row>
    <row r="346" spans="1:12" ht="11.25">
      <c r="A346" s="7" t="s">
        <v>327</v>
      </c>
      <c r="B346" s="7" t="s">
        <v>328</v>
      </c>
      <c r="C346" s="95">
        <v>35101</v>
      </c>
      <c r="D346" s="7" t="s">
        <v>329</v>
      </c>
      <c r="E346" s="277">
        <f aca="true" t="shared" si="58" ref="E346:E366">SUM(H346:J346)</f>
        <v>274</v>
      </c>
      <c r="F346" s="37" t="s">
        <v>16</v>
      </c>
      <c r="G346" s="37" t="s">
        <v>13</v>
      </c>
      <c r="H346" s="117">
        <v>111</v>
      </c>
      <c r="I346" s="117">
        <v>12</v>
      </c>
      <c r="J346" s="117">
        <v>151</v>
      </c>
      <c r="K346" s="314">
        <f>H346+I346</f>
        <v>123</v>
      </c>
      <c r="L346" s="1">
        <f aca="true" t="shared" si="59" ref="L346:L367">K346/E346</f>
        <v>0.4489051094890511</v>
      </c>
    </row>
    <row r="347" spans="1:12" ht="11.25">
      <c r="A347" s="7" t="s">
        <v>327</v>
      </c>
      <c r="B347" s="7" t="s">
        <v>328</v>
      </c>
      <c r="C347" s="95">
        <v>35104</v>
      </c>
      <c r="D347" s="7" t="s">
        <v>330</v>
      </c>
      <c r="E347" s="277">
        <f t="shared" si="58"/>
        <v>378</v>
      </c>
      <c r="F347" s="37" t="s">
        <v>3</v>
      </c>
      <c r="G347" s="37" t="s">
        <v>13</v>
      </c>
      <c r="H347" s="117">
        <v>172</v>
      </c>
      <c r="I347" s="117">
        <v>32</v>
      </c>
      <c r="J347" s="117">
        <v>174</v>
      </c>
      <c r="K347" s="314">
        <f aca="true" t="shared" si="60" ref="K347:K366">H347+I347</f>
        <v>204</v>
      </c>
      <c r="L347" s="1">
        <f t="shared" si="59"/>
        <v>0.5396825396825397</v>
      </c>
    </row>
    <row r="348" spans="1:12" ht="11.25">
      <c r="A348" s="7" t="s">
        <v>327</v>
      </c>
      <c r="B348" s="7" t="s">
        <v>328</v>
      </c>
      <c r="C348" s="95">
        <v>35114</v>
      </c>
      <c r="D348" s="7" t="s">
        <v>331</v>
      </c>
      <c r="E348" s="277">
        <f t="shared" si="58"/>
        <v>291</v>
      </c>
      <c r="F348" s="37" t="s">
        <v>16</v>
      </c>
      <c r="G348" s="37" t="s">
        <v>13</v>
      </c>
      <c r="H348" s="117">
        <v>50</v>
      </c>
      <c r="I348" s="117">
        <v>13</v>
      </c>
      <c r="J348" s="117">
        <v>228</v>
      </c>
      <c r="K348" s="314">
        <f t="shared" si="60"/>
        <v>63</v>
      </c>
      <c r="L348" s="1">
        <f t="shared" si="59"/>
        <v>0.21649484536082475</v>
      </c>
    </row>
    <row r="349" spans="1:12" ht="11.25">
      <c r="A349" s="7" t="s">
        <v>327</v>
      </c>
      <c r="B349" s="7" t="s">
        <v>328</v>
      </c>
      <c r="C349" s="95">
        <v>35119</v>
      </c>
      <c r="D349" s="7" t="s">
        <v>332</v>
      </c>
      <c r="E349" s="277">
        <f t="shared" si="58"/>
        <v>254</v>
      </c>
      <c r="F349" s="37" t="s">
        <v>16</v>
      </c>
      <c r="G349" s="37" t="s">
        <v>13</v>
      </c>
      <c r="H349" s="117">
        <v>90</v>
      </c>
      <c r="I349" s="117">
        <v>4</v>
      </c>
      <c r="J349" s="117">
        <v>160</v>
      </c>
      <c r="K349" s="314">
        <f t="shared" si="60"/>
        <v>94</v>
      </c>
      <c r="L349" s="1">
        <f t="shared" si="59"/>
        <v>0.3700787401574803</v>
      </c>
    </row>
    <row r="350" spans="1:12" ht="11.25">
      <c r="A350" s="7" t="s">
        <v>327</v>
      </c>
      <c r="B350" s="7" t="s">
        <v>328</v>
      </c>
      <c r="C350" s="95">
        <v>35121</v>
      </c>
      <c r="D350" s="7" t="s">
        <v>333</v>
      </c>
      <c r="E350" s="277">
        <f t="shared" si="58"/>
        <v>296</v>
      </c>
      <c r="F350" s="37" t="s">
        <v>16</v>
      </c>
      <c r="G350" s="37" t="s">
        <v>13</v>
      </c>
      <c r="H350" s="117">
        <v>91</v>
      </c>
      <c r="I350" s="117">
        <v>17</v>
      </c>
      <c r="J350" s="117">
        <v>188</v>
      </c>
      <c r="K350" s="314">
        <f t="shared" si="60"/>
        <v>108</v>
      </c>
      <c r="L350" s="1">
        <f t="shared" si="59"/>
        <v>0.36486486486486486</v>
      </c>
    </row>
    <row r="351" spans="1:12" ht="11.25">
      <c r="A351" s="7" t="s">
        <v>327</v>
      </c>
      <c r="B351" s="7" t="s">
        <v>328</v>
      </c>
      <c r="C351" s="95">
        <v>35123</v>
      </c>
      <c r="D351" s="7" t="s">
        <v>334</v>
      </c>
      <c r="E351" s="277">
        <f t="shared" si="58"/>
        <v>264</v>
      </c>
      <c r="F351" s="37" t="s">
        <v>16</v>
      </c>
      <c r="G351" s="37" t="s">
        <v>13</v>
      </c>
      <c r="H351" s="117">
        <v>95</v>
      </c>
      <c r="I351" s="117">
        <v>25</v>
      </c>
      <c r="J351" s="117">
        <v>144</v>
      </c>
      <c r="K351" s="314">
        <f t="shared" si="60"/>
        <v>120</v>
      </c>
      <c r="L351" s="1">
        <f t="shared" si="59"/>
        <v>0.45454545454545453</v>
      </c>
    </row>
    <row r="352" spans="1:12" ht="11.25">
      <c r="A352" s="7" t="s">
        <v>327</v>
      </c>
      <c r="B352" s="7" t="s">
        <v>328</v>
      </c>
      <c r="C352" s="95">
        <v>35124</v>
      </c>
      <c r="D352" s="7" t="s">
        <v>335</v>
      </c>
      <c r="E352" s="277">
        <f t="shared" si="58"/>
        <v>223</v>
      </c>
      <c r="F352" s="37" t="s">
        <v>16</v>
      </c>
      <c r="G352" s="37" t="s">
        <v>13</v>
      </c>
      <c r="H352" s="117">
        <v>61</v>
      </c>
      <c r="I352" s="117">
        <v>9</v>
      </c>
      <c r="J352" s="117">
        <v>153</v>
      </c>
      <c r="K352" s="314">
        <f t="shared" si="60"/>
        <v>70</v>
      </c>
      <c r="L352" s="1">
        <f t="shared" si="59"/>
        <v>0.31390134529147984</v>
      </c>
    </row>
    <row r="353" spans="1:12" ht="11.25">
      <c r="A353" s="7" t="s">
        <v>327</v>
      </c>
      <c r="B353" s="7" t="s">
        <v>328</v>
      </c>
      <c r="C353" s="95">
        <v>35125</v>
      </c>
      <c r="D353" s="7" t="s">
        <v>336</v>
      </c>
      <c r="E353" s="277">
        <f t="shared" si="58"/>
        <v>240</v>
      </c>
      <c r="F353" s="37" t="s">
        <v>16</v>
      </c>
      <c r="G353" s="37" t="s">
        <v>13</v>
      </c>
      <c r="H353" s="117">
        <v>62</v>
      </c>
      <c r="I353" s="117">
        <v>13</v>
      </c>
      <c r="J353" s="117">
        <v>165</v>
      </c>
      <c r="K353" s="314">
        <f t="shared" si="60"/>
        <v>75</v>
      </c>
      <c r="L353" s="1">
        <f t="shared" si="59"/>
        <v>0.3125</v>
      </c>
    </row>
    <row r="354" spans="1:12" ht="11.25">
      <c r="A354" s="7" t="s">
        <v>327</v>
      </c>
      <c r="B354" s="7" t="s">
        <v>328</v>
      </c>
      <c r="C354" s="95">
        <v>35127</v>
      </c>
      <c r="D354" s="7" t="s">
        <v>337</v>
      </c>
      <c r="E354" s="277">
        <f t="shared" si="58"/>
        <v>341</v>
      </c>
      <c r="F354" s="37" t="s">
        <v>16</v>
      </c>
      <c r="G354" s="37" t="s">
        <v>13</v>
      </c>
      <c r="H354" s="117">
        <v>98</v>
      </c>
      <c r="I354" s="117">
        <v>13</v>
      </c>
      <c r="J354" s="117">
        <v>230</v>
      </c>
      <c r="K354" s="314">
        <f t="shared" si="60"/>
        <v>111</v>
      </c>
      <c r="L354" s="1">
        <f t="shared" si="59"/>
        <v>0.3255131964809384</v>
      </c>
    </row>
    <row r="355" spans="1:12" ht="11.25">
      <c r="A355" s="7" t="s">
        <v>327</v>
      </c>
      <c r="B355" s="7" t="s">
        <v>328</v>
      </c>
      <c r="C355" s="95">
        <v>35128</v>
      </c>
      <c r="D355" s="7" t="s">
        <v>338</v>
      </c>
      <c r="E355" s="277">
        <f t="shared" si="58"/>
        <v>272</v>
      </c>
      <c r="F355" s="37" t="s">
        <v>16</v>
      </c>
      <c r="G355" s="37" t="s">
        <v>13</v>
      </c>
      <c r="H355" s="117">
        <v>103</v>
      </c>
      <c r="I355" s="117">
        <v>9</v>
      </c>
      <c r="J355" s="117">
        <v>160</v>
      </c>
      <c r="K355" s="314">
        <f t="shared" si="60"/>
        <v>112</v>
      </c>
      <c r="L355" s="1">
        <f t="shared" si="59"/>
        <v>0.4117647058823529</v>
      </c>
    </row>
    <row r="356" spans="1:12" ht="11.25">
      <c r="A356" s="7" t="s">
        <v>327</v>
      </c>
      <c r="B356" s="7" t="s">
        <v>328</v>
      </c>
      <c r="C356" s="95">
        <v>35129</v>
      </c>
      <c r="D356" s="7" t="s">
        <v>339</v>
      </c>
      <c r="E356" s="277">
        <f t="shared" si="58"/>
        <v>354</v>
      </c>
      <c r="F356" s="37" t="s">
        <v>16</v>
      </c>
      <c r="G356" s="37" t="s">
        <v>13</v>
      </c>
      <c r="H356" s="117">
        <v>150</v>
      </c>
      <c r="I356" s="117">
        <v>20</v>
      </c>
      <c r="J356" s="117">
        <v>184</v>
      </c>
      <c r="K356" s="314">
        <f t="shared" si="60"/>
        <v>170</v>
      </c>
      <c r="L356" s="1">
        <f t="shared" si="59"/>
        <v>0.480225988700565</v>
      </c>
    </row>
    <row r="357" spans="1:12" ht="11.25">
      <c r="A357" s="7" t="s">
        <v>327</v>
      </c>
      <c r="B357" s="7" t="s">
        <v>328</v>
      </c>
      <c r="C357" s="95">
        <v>35131</v>
      </c>
      <c r="D357" s="7" t="s">
        <v>340</v>
      </c>
      <c r="E357" s="277">
        <f t="shared" si="58"/>
        <v>368</v>
      </c>
      <c r="F357" s="37" t="s">
        <v>16</v>
      </c>
      <c r="G357" s="37" t="s">
        <v>13</v>
      </c>
      <c r="H357" s="117">
        <v>61</v>
      </c>
      <c r="I357" s="117">
        <v>7</v>
      </c>
      <c r="J357" s="117">
        <v>300</v>
      </c>
      <c r="K357" s="314">
        <f t="shared" si="60"/>
        <v>68</v>
      </c>
      <c r="L357" s="1">
        <f t="shared" si="59"/>
        <v>0.18478260869565216</v>
      </c>
    </row>
    <row r="358" spans="1:12" ht="11.25">
      <c r="A358" s="7" t="s">
        <v>327</v>
      </c>
      <c r="B358" s="7" t="s">
        <v>328</v>
      </c>
      <c r="C358" s="95">
        <v>35132</v>
      </c>
      <c r="D358" s="7" t="s">
        <v>341</v>
      </c>
      <c r="E358" s="277">
        <f t="shared" si="58"/>
        <v>231</v>
      </c>
      <c r="F358" s="37" t="s">
        <v>16</v>
      </c>
      <c r="G358" s="37" t="s">
        <v>13</v>
      </c>
      <c r="H358" s="117">
        <v>84</v>
      </c>
      <c r="I358" s="117">
        <v>13</v>
      </c>
      <c r="J358" s="117">
        <v>134</v>
      </c>
      <c r="K358" s="314">
        <f t="shared" si="60"/>
        <v>97</v>
      </c>
      <c r="L358" s="1">
        <f t="shared" si="59"/>
        <v>0.4199134199134199</v>
      </c>
    </row>
    <row r="359" spans="1:12" ht="11.25">
      <c r="A359" s="7" t="s">
        <v>327</v>
      </c>
      <c r="B359" s="7" t="s">
        <v>328</v>
      </c>
      <c r="C359" s="95">
        <v>35133</v>
      </c>
      <c r="D359" s="7" t="s">
        <v>342</v>
      </c>
      <c r="E359" s="277">
        <f t="shared" si="58"/>
        <v>292</v>
      </c>
      <c r="F359" s="37" t="s">
        <v>16</v>
      </c>
      <c r="G359" s="37" t="s">
        <v>13</v>
      </c>
      <c r="H359" s="117">
        <v>84</v>
      </c>
      <c r="I359" s="117">
        <v>20</v>
      </c>
      <c r="J359" s="117">
        <v>188</v>
      </c>
      <c r="K359" s="314">
        <f t="shared" si="60"/>
        <v>104</v>
      </c>
      <c r="L359" s="1">
        <f t="shared" si="59"/>
        <v>0.3561643835616438</v>
      </c>
    </row>
    <row r="360" spans="1:12" ht="11.25">
      <c r="A360" s="7" t="s">
        <v>327</v>
      </c>
      <c r="B360" s="7" t="s">
        <v>328</v>
      </c>
      <c r="C360" s="95">
        <v>35134</v>
      </c>
      <c r="D360" s="7" t="s">
        <v>343</v>
      </c>
      <c r="E360" s="277">
        <f t="shared" si="58"/>
        <v>1452</v>
      </c>
      <c r="F360" s="37" t="s">
        <v>10</v>
      </c>
      <c r="G360" s="37" t="s">
        <v>11</v>
      </c>
      <c r="H360" s="117">
        <v>459</v>
      </c>
      <c r="I360" s="117">
        <v>92</v>
      </c>
      <c r="J360" s="117">
        <v>901</v>
      </c>
      <c r="K360" s="314">
        <f t="shared" si="60"/>
        <v>551</v>
      </c>
      <c r="L360" s="1">
        <f t="shared" si="59"/>
        <v>0.37947658402203854</v>
      </c>
    </row>
    <row r="361" spans="1:12" ht="11.25">
      <c r="A361" s="7" t="s">
        <v>327</v>
      </c>
      <c r="B361" s="7" t="s">
        <v>328</v>
      </c>
      <c r="C361" s="95">
        <v>35135</v>
      </c>
      <c r="D361" s="7" t="s">
        <v>344</v>
      </c>
      <c r="E361" s="277">
        <f t="shared" si="58"/>
        <v>301</v>
      </c>
      <c r="F361" s="37" t="s">
        <v>16</v>
      </c>
      <c r="G361" s="37" t="s">
        <v>13</v>
      </c>
      <c r="H361" s="117">
        <v>87</v>
      </c>
      <c r="I361" s="117">
        <v>15</v>
      </c>
      <c r="J361" s="117">
        <v>199</v>
      </c>
      <c r="K361" s="314">
        <f t="shared" si="60"/>
        <v>102</v>
      </c>
      <c r="L361" s="1">
        <f t="shared" si="59"/>
        <v>0.3388704318936877</v>
      </c>
    </row>
    <row r="362" spans="1:12" ht="11.25">
      <c r="A362" s="7" t="s">
        <v>327</v>
      </c>
      <c r="B362" s="7" t="s">
        <v>328</v>
      </c>
      <c r="C362" s="95">
        <v>35136</v>
      </c>
      <c r="D362" s="7" t="s">
        <v>345</v>
      </c>
      <c r="E362" s="277">
        <f t="shared" si="58"/>
        <v>312</v>
      </c>
      <c r="F362" s="37" t="s">
        <v>16</v>
      </c>
      <c r="G362" s="37" t="s">
        <v>13</v>
      </c>
      <c r="H362" s="117">
        <v>117</v>
      </c>
      <c r="I362" s="117">
        <v>19</v>
      </c>
      <c r="J362" s="117">
        <v>176</v>
      </c>
      <c r="K362" s="314">
        <f t="shared" si="60"/>
        <v>136</v>
      </c>
      <c r="L362" s="1">
        <f t="shared" si="59"/>
        <v>0.4358974358974359</v>
      </c>
    </row>
    <row r="363" spans="1:12" ht="11.25">
      <c r="A363" s="7" t="s">
        <v>327</v>
      </c>
      <c r="B363" s="7" t="s">
        <v>328</v>
      </c>
      <c r="C363" s="95">
        <v>35137</v>
      </c>
      <c r="D363" s="7" t="s">
        <v>346</v>
      </c>
      <c r="E363" s="277">
        <f t="shared" si="58"/>
        <v>197</v>
      </c>
      <c r="F363" s="37" t="s">
        <v>3</v>
      </c>
      <c r="G363" s="37" t="s">
        <v>48</v>
      </c>
      <c r="H363" s="117">
        <v>45</v>
      </c>
      <c r="I363" s="117">
        <v>2</v>
      </c>
      <c r="J363" s="117">
        <v>150</v>
      </c>
      <c r="K363" s="314">
        <f t="shared" si="60"/>
        <v>47</v>
      </c>
      <c r="L363" s="1">
        <f t="shared" si="59"/>
        <v>0.23857868020304568</v>
      </c>
    </row>
    <row r="364" spans="1:12" ht="11.25">
      <c r="A364" s="7" t="s">
        <v>327</v>
      </c>
      <c r="B364" s="7" t="s">
        <v>328</v>
      </c>
      <c r="C364" s="95">
        <v>35138</v>
      </c>
      <c r="D364" s="7" t="s">
        <v>347</v>
      </c>
      <c r="E364" s="277">
        <f t="shared" si="58"/>
        <v>1210</v>
      </c>
      <c r="F364" s="37" t="s">
        <v>10</v>
      </c>
      <c r="G364" s="37" t="s">
        <v>11</v>
      </c>
      <c r="H364" s="117">
        <v>371</v>
      </c>
      <c r="I364" s="117">
        <v>66</v>
      </c>
      <c r="J364" s="117">
        <v>773</v>
      </c>
      <c r="K364" s="314">
        <f t="shared" si="60"/>
        <v>437</v>
      </c>
      <c r="L364" s="1">
        <f t="shared" si="59"/>
        <v>0.3611570247933884</v>
      </c>
    </row>
    <row r="365" spans="1:12" ht="11.25">
      <c r="A365" s="7" t="s">
        <v>327</v>
      </c>
      <c r="B365" s="7" t="s">
        <v>328</v>
      </c>
      <c r="C365" s="95">
        <v>35139</v>
      </c>
      <c r="D365" s="7" t="s">
        <v>348</v>
      </c>
      <c r="E365" s="277">
        <f t="shared" si="58"/>
        <v>550</v>
      </c>
      <c r="F365" s="37" t="s">
        <v>44</v>
      </c>
      <c r="G365" s="37" t="s">
        <v>14</v>
      </c>
      <c r="H365" s="117">
        <v>144</v>
      </c>
      <c r="I365" s="117">
        <v>35</v>
      </c>
      <c r="J365" s="117">
        <v>371</v>
      </c>
      <c r="K365" s="314">
        <f t="shared" si="60"/>
        <v>179</v>
      </c>
      <c r="L365" s="1">
        <f t="shared" si="59"/>
        <v>0.32545454545454544</v>
      </c>
    </row>
    <row r="366" spans="1:12" ht="11.25">
      <c r="A366" s="7" t="s">
        <v>327</v>
      </c>
      <c r="B366" s="7" t="s">
        <v>328</v>
      </c>
      <c r="C366" s="95">
        <v>35142</v>
      </c>
      <c r="D366" s="7" t="s">
        <v>349</v>
      </c>
      <c r="E366" s="278">
        <f t="shared" si="58"/>
        <v>868</v>
      </c>
      <c r="F366" s="37" t="s">
        <v>44</v>
      </c>
      <c r="G366" s="37" t="s">
        <v>14</v>
      </c>
      <c r="H366" s="118">
        <v>304</v>
      </c>
      <c r="I366" s="118">
        <v>56</v>
      </c>
      <c r="J366" s="118">
        <v>508</v>
      </c>
      <c r="K366" s="315">
        <f t="shared" si="60"/>
        <v>360</v>
      </c>
      <c r="L366" s="2">
        <f t="shared" si="59"/>
        <v>0.4147465437788018</v>
      </c>
    </row>
    <row r="367" spans="1:12" ht="12">
      <c r="A367" s="82"/>
      <c r="B367" s="75" t="s">
        <v>470</v>
      </c>
      <c r="C367" s="30">
        <f>COUNT(C346:C366)</f>
        <v>21</v>
      </c>
      <c r="D367" s="29" t="s">
        <v>427</v>
      </c>
      <c r="E367" s="337">
        <f>SUBTOTAL(9,E346:E366)</f>
        <v>8968</v>
      </c>
      <c r="F367" s="131"/>
      <c r="G367" s="131"/>
      <c r="H367" s="259">
        <f>SUBTOTAL(9,H346:H366)</f>
        <v>2839</v>
      </c>
      <c r="I367" s="259">
        <f>SUBTOTAL(9,I346:I366)</f>
        <v>492</v>
      </c>
      <c r="J367" s="259">
        <f>SUBTOTAL(9,J346:J366)</f>
        <v>5637</v>
      </c>
      <c r="K367" s="259">
        <f>SUBTOTAL(9,K346:K366)</f>
        <v>3331</v>
      </c>
      <c r="L367" s="4">
        <f t="shared" si="59"/>
        <v>0.37143175735950046</v>
      </c>
    </row>
    <row r="368" spans="11:12" ht="7.5" customHeight="1">
      <c r="K368" s="117"/>
      <c r="L368" s="1"/>
    </row>
    <row r="369" spans="1:12" ht="12" thickBot="1">
      <c r="A369" s="86"/>
      <c r="B369" s="38" t="s">
        <v>471</v>
      </c>
      <c r="C369" s="87">
        <v>35141</v>
      </c>
      <c r="D369" s="38" t="s">
        <v>471</v>
      </c>
      <c r="E369" s="343">
        <f>+H369+I369+J369</f>
        <v>28</v>
      </c>
      <c r="F369" s="86">
        <v>9</v>
      </c>
      <c r="G369" s="86">
        <v>12</v>
      </c>
      <c r="H369" s="264">
        <v>24</v>
      </c>
      <c r="I369" s="264">
        <v>2</v>
      </c>
      <c r="J369" s="264">
        <v>2</v>
      </c>
      <c r="K369" s="247">
        <f>+H369+I369</f>
        <v>26</v>
      </c>
      <c r="L369" s="88">
        <f>K369/E369</f>
        <v>0.9285714285714286</v>
      </c>
    </row>
    <row r="370" spans="1:12" s="7" customFormat="1" ht="12">
      <c r="A370" s="40"/>
      <c r="B370" s="41"/>
      <c r="C370" s="89">
        <f>COUNT(C369)</f>
        <v>1</v>
      </c>
      <c r="D370" s="43" t="s">
        <v>444</v>
      </c>
      <c r="E370" s="288">
        <f>SUBTOTAL(9,E369)</f>
        <v>28</v>
      </c>
      <c r="F370" s="44"/>
      <c r="G370" s="44"/>
      <c r="H370" s="127">
        <f>SUBTOTAL(9,H369)</f>
        <v>24</v>
      </c>
      <c r="I370" s="127">
        <f>SUBTOTAL(9,I369)</f>
        <v>2</v>
      </c>
      <c r="J370" s="325"/>
      <c r="K370" s="127">
        <f>SUBTOTAL(9,K369)</f>
        <v>26</v>
      </c>
      <c r="L370" s="45">
        <f>K370/E370</f>
        <v>0.9285714285714286</v>
      </c>
    </row>
    <row r="371" spans="11:12" ht="9" customHeight="1">
      <c r="K371" s="117"/>
      <c r="L371" s="1"/>
    </row>
    <row r="372" spans="1:12" s="63" customFormat="1" ht="12">
      <c r="A372" s="21"/>
      <c r="B372" s="22" t="s">
        <v>472</v>
      </c>
      <c r="C372" s="64">
        <f>+C367+C370</f>
        <v>22</v>
      </c>
      <c r="D372" s="24" t="s">
        <v>449</v>
      </c>
      <c r="E372" s="284">
        <f>SUBTOTAL(9,E346:E370)</f>
        <v>8996</v>
      </c>
      <c r="F372" s="21"/>
      <c r="G372" s="21"/>
      <c r="H372" s="123">
        <f>SUBTOTAL(9,H346:H370)</f>
        <v>2863</v>
      </c>
      <c r="I372" s="123">
        <f>SUBTOTAL(9,I346:I370)</f>
        <v>494</v>
      </c>
      <c r="J372" s="318"/>
      <c r="K372" s="123">
        <f>SUBTOTAL(9,K346:K370)</f>
        <v>3357</v>
      </c>
      <c r="L372" s="25">
        <f>K372/E372</f>
        <v>0.3731658514895509</v>
      </c>
    </row>
    <row r="374" spans="1:12" ht="11.25">
      <c r="A374" s="7" t="s">
        <v>350</v>
      </c>
      <c r="B374" s="7" t="s">
        <v>351</v>
      </c>
      <c r="C374" s="95">
        <v>36101</v>
      </c>
      <c r="D374" s="7" t="s">
        <v>352</v>
      </c>
      <c r="E374" s="277">
        <f aca="true" t="shared" si="61" ref="E374:E380">SUM(H374:J374)</f>
        <v>72</v>
      </c>
      <c r="F374" s="37" t="s">
        <v>16</v>
      </c>
      <c r="G374" s="37" t="s">
        <v>7</v>
      </c>
      <c r="H374" s="117">
        <v>35</v>
      </c>
      <c r="I374" s="117">
        <v>2</v>
      </c>
      <c r="J374" s="117">
        <v>35</v>
      </c>
      <c r="K374" s="314">
        <f>H374+I374</f>
        <v>37</v>
      </c>
      <c r="L374" s="1">
        <f aca="true" t="shared" si="62" ref="L374:L381">K374/E374</f>
        <v>0.5138888888888888</v>
      </c>
    </row>
    <row r="375" spans="1:12" ht="11.25">
      <c r="A375" s="7" t="s">
        <v>350</v>
      </c>
      <c r="B375" s="7" t="s">
        <v>351</v>
      </c>
      <c r="C375" s="95">
        <v>36103</v>
      </c>
      <c r="D375" s="7" t="s">
        <v>353</v>
      </c>
      <c r="E375" s="277">
        <f t="shared" si="61"/>
        <v>875</v>
      </c>
      <c r="F375" s="37" t="s">
        <v>8</v>
      </c>
      <c r="G375" s="37" t="s">
        <v>14</v>
      </c>
      <c r="H375" s="117">
        <v>236</v>
      </c>
      <c r="I375" s="117">
        <v>52</v>
      </c>
      <c r="J375" s="117">
        <v>587</v>
      </c>
      <c r="K375" s="314">
        <f aca="true" t="shared" si="63" ref="K375:K380">H375+I375</f>
        <v>288</v>
      </c>
      <c r="L375" s="1">
        <f t="shared" si="62"/>
        <v>0.3291428571428571</v>
      </c>
    </row>
    <row r="376" spans="1:12" ht="11.25">
      <c r="A376" s="7" t="s">
        <v>350</v>
      </c>
      <c r="B376" s="7" t="s">
        <v>351</v>
      </c>
      <c r="C376" s="95">
        <v>36104</v>
      </c>
      <c r="D376" s="7" t="s">
        <v>354</v>
      </c>
      <c r="E376" s="277">
        <f t="shared" si="61"/>
        <v>826</v>
      </c>
      <c r="F376" s="37" t="s">
        <v>10</v>
      </c>
      <c r="G376" s="37" t="s">
        <v>11</v>
      </c>
      <c r="H376" s="117">
        <v>165</v>
      </c>
      <c r="I376" s="117">
        <v>39</v>
      </c>
      <c r="J376" s="117">
        <v>622</v>
      </c>
      <c r="K376" s="314">
        <f t="shared" si="63"/>
        <v>204</v>
      </c>
      <c r="L376" s="1">
        <f t="shared" si="62"/>
        <v>0.2469733656174334</v>
      </c>
    </row>
    <row r="377" spans="1:12" ht="11.25">
      <c r="A377" s="7" t="s">
        <v>350</v>
      </c>
      <c r="B377" s="7" t="s">
        <v>351</v>
      </c>
      <c r="C377" s="95">
        <v>36106</v>
      </c>
      <c r="D377" s="7" t="s">
        <v>355</v>
      </c>
      <c r="E377" s="277">
        <f t="shared" si="61"/>
        <v>344</v>
      </c>
      <c r="F377" s="37" t="s">
        <v>16</v>
      </c>
      <c r="G377" s="37" t="s">
        <v>7</v>
      </c>
      <c r="H377" s="117">
        <v>119</v>
      </c>
      <c r="I377" s="117">
        <v>22</v>
      </c>
      <c r="J377" s="117">
        <v>203</v>
      </c>
      <c r="K377" s="314">
        <f t="shared" si="63"/>
        <v>141</v>
      </c>
      <c r="L377" s="1">
        <f t="shared" si="62"/>
        <v>0.40988372093023256</v>
      </c>
    </row>
    <row r="378" spans="1:12" ht="11.25">
      <c r="A378" s="7" t="s">
        <v>350</v>
      </c>
      <c r="B378" s="7" t="s">
        <v>351</v>
      </c>
      <c r="C378" s="95">
        <v>36109</v>
      </c>
      <c r="D378" s="7" t="s">
        <v>356</v>
      </c>
      <c r="E378" s="277">
        <f t="shared" si="61"/>
        <v>271</v>
      </c>
      <c r="F378" s="37" t="s">
        <v>16</v>
      </c>
      <c r="G378" s="37" t="s">
        <v>7</v>
      </c>
      <c r="H378" s="117">
        <v>38</v>
      </c>
      <c r="I378" s="117">
        <v>5</v>
      </c>
      <c r="J378" s="117">
        <v>228</v>
      </c>
      <c r="K378" s="314">
        <f t="shared" si="63"/>
        <v>43</v>
      </c>
      <c r="L378" s="1">
        <f t="shared" si="62"/>
        <v>0.15867158671586715</v>
      </c>
    </row>
    <row r="379" spans="1:12" ht="11.25">
      <c r="A379" s="7" t="s">
        <v>350</v>
      </c>
      <c r="B379" s="7" t="s">
        <v>351</v>
      </c>
      <c r="C379" s="95">
        <v>36111</v>
      </c>
      <c r="D379" s="7" t="s">
        <v>357</v>
      </c>
      <c r="E379" s="277">
        <f t="shared" si="61"/>
        <v>319</v>
      </c>
      <c r="F379" s="37" t="s">
        <v>16</v>
      </c>
      <c r="G379" s="37" t="s">
        <v>7</v>
      </c>
      <c r="H379" s="117">
        <v>130</v>
      </c>
      <c r="I379" s="117">
        <v>24</v>
      </c>
      <c r="J379" s="117">
        <v>165</v>
      </c>
      <c r="K379" s="314">
        <f t="shared" si="63"/>
        <v>154</v>
      </c>
      <c r="L379" s="1">
        <f t="shared" si="62"/>
        <v>0.4827586206896552</v>
      </c>
    </row>
    <row r="380" spans="1:12" ht="11.25">
      <c r="A380" s="7" t="s">
        <v>350</v>
      </c>
      <c r="B380" s="7" t="s">
        <v>351</v>
      </c>
      <c r="C380" s="95">
        <v>36113</v>
      </c>
      <c r="D380" s="7" t="s">
        <v>358</v>
      </c>
      <c r="E380" s="278">
        <f t="shared" si="61"/>
        <v>98</v>
      </c>
      <c r="F380" s="37" t="s">
        <v>3</v>
      </c>
      <c r="G380" s="37" t="s">
        <v>3</v>
      </c>
      <c r="H380" s="118">
        <v>30</v>
      </c>
      <c r="I380" s="118">
        <v>2</v>
      </c>
      <c r="J380" s="118">
        <v>66</v>
      </c>
      <c r="K380" s="315">
        <f t="shared" si="63"/>
        <v>32</v>
      </c>
      <c r="L380" s="2">
        <f t="shared" si="62"/>
        <v>0.32653061224489793</v>
      </c>
    </row>
    <row r="381" spans="1:12" ht="12">
      <c r="A381" s="82"/>
      <c r="B381" s="75" t="s">
        <v>473</v>
      </c>
      <c r="C381" s="30">
        <f>COUNT(C374:C380)</f>
        <v>7</v>
      </c>
      <c r="D381" s="29" t="s">
        <v>427</v>
      </c>
      <c r="E381" s="337">
        <f>SUBTOTAL(9,E374:E380)</f>
        <v>2805</v>
      </c>
      <c r="F381" s="131"/>
      <c r="G381" s="131"/>
      <c r="H381" s="259">
        <f>SUBTOTAL(9,H374:H380)</f>
        <v>753</v>
      </c>
      <c r="I381" s="259">
        <f>SUBTOTAL(9,I374:I380)</f>
        <v>146</v>
      </c>
      <c r="J381" s="259">
        <f>SUBTOTAL(9,J374:J380)</f>
        <v>1906</v>
      </c>
      <c r="K381" s="259">
        <f>SUBTOTAL(9,K374:K380)</f>
        <v>899</v>
      </c>
      <c r="L381" s="4">
        <f t="shared" si="62"/>
        <v>0.32049910873440285</v>
      </c>
    </row>
    <row r="382" ht="9" customHeight="1"/>
    <row r="383" spans="1:12" ht="11.25">
      <c r="A383" s="7" t="s">
        <v>359</v>
      </c>
      <c r="B383" s="7" t="s">
        <v>360</v>
      </c>
      <c r="C383" s="95">
        <v>38104</v>
      </c>
      <c r="D383" s="7" t="s">
        <v>361</v>
      </c>
      <c r="E383" s="277">
        <f aca="true" t="shared" si="64" ref="E383:E388">SUM(H383:J383)</f>
        <v>517</v>
      </c>
      <c r="F383" s="37" t="s">
        <v>73</v>
      </c>
      <c r="G383" s="37" t="s">
        <v>7</v>
      </c>
      <c r="H383" s="117">
        <v>300</v>
      </c>
      <c r="I383" s="117">
        <v>15</v>
      </c>
      <c r="J383" s="117">
        <v>202</v>
      </c>
      <c r="K383" s="314">
        <f aca="true" t="shared" si="65" ref="K383:K388">H383+I383</f>
        <v>315</v>
      </c>
      <c r="L383" s="1">
        <f aca="true" t="shared" si="66" ref="L383:L389">K383/E383</f>
        <v>0.6092843326885881</v>
      </c>
    </row>
    <row r="384" spans="1:12" ht="11.25">
      <c r="A384" s="7" t="s">
        <v>359</v>
      </c>
      <c r="B384" s="7" t="s">
        <v>360</v>
      </c>
      <c r="C384" s="95">
        <v>38105</v>
      </c>
      <c r="D384" s="7" t="s">
        <v>362</v>
      </c>
      <c r="E384" s="277">
        <f t="shared" si="64"/>
        <v>61</v>
      </c>
      <c r="F384" s="37" t="s">
        <v>3</v>
      </c>
      <c r="G384" s="37" t="s">
        <v>48</v>
      </c>
      <c r="H384" s="117">
        <v>23</v>
      </c>
      <c r="I384" s="117">
        <v>0</v>
      </c>
      <c r="J384" s="117">
        <v>38</v>
      </c>
      <c r="K384" s="314">
        <f t="shared" si="65"/>
        <v>23</v>
      </c>
      <c r="L384" s="1">
        <f t="shared" si="66"/>
        <v>0.3770491803278688</v>
      </c>
    </row>
    <row r="385" spans="1:12" ht="11.25">
      <c r="A385" s="7" t="s">
        <v>359</v>
      </c>
      <c r="B385" s="7" t="s">
        <v>360</v>
      </c>
      <c r="C385" s="95">
        <v>38106</v>
      </c>
      <c r="D385" s="7" t="s">
        <v>363</v>
      </c>
      <c r="E385" s="277">
        <f t="shared" si="64"/>
        <v>951</v>
      </c>
      <c r="F385" s="37" t="s">
        <v>10</v>
      </c>
      <c r="G385" s="37" t="s">
        <v>11</v>
      </c>
      <c r="H385" s="117">
        <v>389</v>
      </c>
      <c r="I385" s="117">
        <v>73</v>
      </c>
      <c r="J385" s="117">
        <v>489</v>
      </c>
      <c r="K385" s="314">
        <f t="shared" si="65"/>
        <v>462</v>
      </c>
      <c r="L385" s="1">
        <f t="shared" si="66"/>
        <v>0.48580441640378547</v>
      </c>
    </row>
    <row r="386" spans="1:12" ht="11.25">
      <c r="A386" s="7" t="s">
        <v>359</v>
      </c>
      <c r="B386" s="7" t="s">
        <v>360</v>
      </c>
      <c r="C386" s="95">
        <v>38107</v>
      </c>
      <c r="D386" s="7" t="s">
        <v>364</v>
      </c>
      <c r="E386" s="277">
        <f t="shared" si="64"/>
        <v>1009</v>
      </c>
      <c r="F386" s="37" t="s">
        <v>8</v>
      </c>
      <c r="G386" s="37" t="s">
        <v>14</v>
      </c>
      <c r="H386" s="117">
        <v>451</v>
      </c>
      <c r="I386" s="117">
        <v>68</v>
      </c>
      <c r="J386" s="117">
        <v>490</v>
      </c>
      <c r="K386" s="314">
        <f t="shared" si="65"/>
        <v>519</v>
      </c>
      <c r="L386" s="1">
        <f t="shared" si="66"/>
        <v>0.514370664023786</v>
      </c>
    </row>
    <row r="387" spans="1:12" ht="11.25">
      <c r="A387" s="7" t="s">
        <v>359</v>
      </c>
      <c r="B387" s="7" t="s">
        <v>360</v>
      </c>
      <c r="C387" s="95">
        <v>38109</v>
      </c>
      <c r="D387" s="7" t="s">
        <v>365</v>
      </c>
      <c r="E387" s="277">
        <f t="shared" si="64"/>
        <v>487</v>
      </c>
      <c r="F387" s="37" t="s">
        <v>73</v>
      </c>
      <c r="G387" s="37" t="s">
        <v>7</v>
      </c>
      <c r="H387" s="117">
        <v>163</v>
      </c>
      <c r="I387" s="117">
        <v>15</v>
      </c>
      <c r="J387" s="117">
        <v>309</v>
      </c>
      <c r="K387" s="314">
        <f t="shared" si="65"/>
        <v>178</v>
      </c>
      <c r="L387" s="1">
        <f t="shared" si="66"/>
        <v>0.3655030800821355</v>
      </c>
    </row>
    <row r="388" spans="1:12" ht="11.25">
      <c r="A388" s="7" t="s">
        <v>359</v>
      </c>
      <c r="B388" s="7" t="s">
        <v>360</v>
      </c>
      <c r="C388" s="95">
        <v>38111</v>
      </c>
      <c r="D388" s="7" t="s">
        <v>366</v>
      </c>
      <c r="E388" s="278">
        <f t="shared" si="64"/>
        <v>427</v>
      </c>
      <c r="F388" s="37" t="s">
        <v>3</v>
      </c>
      <c r="G388" s="37" t="s">
        <v>7</v>
      </c>
      <c r="H388" s="118">
        <v>171</v>
      </c>
      <c r="I388" s="118">
        <v>8</v>
      </c>
      <c r="J388" s="118">
        <v>248</v>
      </c>
      <c r="K388" s="315">
        <f t="shared" si="65"/>
        <v>179</v>
      </c>
      <c r="L388" s="2">
        <f t="shared" si="66"/>
        <v>0.41920374707259955</v>
      </c>
    </row>
    <row r="389" spans="1:12" ht="12">
      <c r="A389" s="26"/>
      <c r="B389" s="27" t="s">
        <v>474</v>
      </c>
      <c r="C389" s="30">
        <f>COUNT(C383:C388)</f>
        <v>6</v>
      </c>
      <c r="D389" s="29" t="s">
        <v>427</v>
      </c>
      <c r="E389" s="337">
        <f>SUBTOTAL(9,E383:E388)</f>
        <v>3452</v>
      </c>
      <c r="F389" s="131"/>
      <c r="G389" s="131"/>
      <c r="H389" s="259">
        <f>SUBTOTAL(9,H383:H388)</f>
        <v>1497</v>
      </c>
      <c r="I389" s="259">
        <f>SUBTOTAL(9,I383:I388)</f>
        <v>179</v>
      </c>
      <c r="J389" s="259">
        <f>SUBTOTAL(9,J383:J388)</f>
        <v>1776</v>
      </c>
      <c r="K389" s="259">
        <f>SUBTOTAL(9,K383:K388)</f>
        <v>1676</v>
      </c>
      <c r="L389" s="4">
        <f t="shared" si="66"/>
        <v>0.4855156431054461</v>
      </c>
    </row>
    <row r="390" ht="7.5" customHeight="1"/>
    <row r="391" spans="1:12" ht="11.25">
      <c r="A391" s="7" t="s">
        <v>367</v>
      </c>
      <c r="B391" s="7" t="s">
        <v>368</v>
      </c>
      <c r="C391" s="95">
        <v>39101</v>
      </c>
      <c r="D391" s="7" t="s">
        <v>369</v>
      </c>
      <c r="E391" s="277">
        <f aca="true" t="shared" si="67" ref="E391:E399">SUM(H391:J391)</f>
        <v>469</v>
      </c>
      <c r="F391" s="37" t="s">
        <v>16</v>
      </c>
      <c r="G391" s="37" t="s">
        <v>8</v>
      </c>
      <c r="H391" s="117">
        <v>352</v>
      </c>
      <c r="I391" s="117">
        <v>22</v>
      </c>
      <c r="J391" s="117">
        <v>95</v>
      </c>
      <c r="K391" s="314">
        <f>H391+I391</f>
        <v>374</v>
      </c>
      <c r="L391" s="1">
        <f aca="true" t="shared" si="68" ref="L391:L400">K391/E391</f>
        <v>0.7974413646055437</v>
      </c>
    </row>
    <row r="392" spans="1:12" ht="11.25">
      <c r="A392" s="7" t="s">
        <v>367</v>
      </c>
      <c r="B392" s="7" t="s">
        <v>368</v>
      </c>
      <c r="C392" s="95">
        <v>39110</v>
      </c>
      <c r="D392" s="7" t="s">
        <v>370</v>
      </c>
      <c r="E392" s="277">
        <f t="shared" si="67"/>
        <v>474</v>
      </c>
      <c r="F392" s="37" t="s">
        <v>3</v>
      </c>
      <c r="G392" s="37" t="s">
        <v>4</v>
      </c>
      <c r="H392" s="117">
        <v>353</v>
      </c>
      <c r="I392" s="117">
        <v>24</v>
      </c>
      <c r="J392" s="117">
        <v>97</v>
      </c>
      <c r="K392" s="314">
        <f aca="true" t="shared" si="69" ref="K392:K399">H392+I392</f>
        <v>377</v>
      </c>
      <c r="L392" s="1">
        <f t="shared" si="68"/>
        <v>0.7953586497890295</v>
      </c>
    </row>
    <row r="393" spans="1:12" ht="11.25">
      <c r="A393" s="7" t="s">
        <v>367</v>
      </c>
      <c r="B393" s="7" t="s">
        <v>368</v>
      </c>
      <c r="C393" s="95">
        <v>39115</v>
      </c>
      <c r="D393" s="7" t="s">
        <v>371</v>
      </c>
      <c r="E393" s="277">
        <f t="shared" si="67"/>
        <v>1278</v>
      </c>
      <c r="F393" s="37" t="s">
        <v>13</v>
      </c>
      <c r="G393" s="37" t="s">
        <v>14</v>
      </c>
      <c r="H393" s="117">
        <v>868</v>
      </c>
      <c r="I393" s="117">
        <v>99</v>
      </c>
      <c r="J393" s="117">
        <v>311</v>
      </c>
      <c r="K393" s="314">
        <f t="shared" si="69"/>
        <v>967</v>
      </c>
      <c r="L393" s="1">
        <f t="shared" si="68"/>
        <v>0.7566510172143975</v>
      </c>
    </row>
    <row r="394" spans="1:12" ht="11.25">
      <c r="A394" s="7" t="s">
        <v>367</v>
      </c>
      <c r="B394" s="7" t="s">
        <v>368</v>
      </c>
      <c r="C394" s="95">
        <v>39117</v>
      </c>
      <c r="D394" s="7" t="s">
        <v>372</v>
      </c>
      <c r="E394" s="277">
        <f t="shared" si="67"/>
        <v>402</v>
      </c>
      <c r="F394" s="37" t="s">
        <v>4</v>
      </c>
      <c r="G394" s="37" t="s">
        <v>8</v>
      </c>
      <c r="H394" s="117">
        <v>322</v>
      </c>
      <c r="I394" s="117">
        <v>27</v>
      </c>
      <c r="J394" s="117">
        <v>53</v>
      </c>
      <c r="K394" s="314">
        <f t="shared" si="69"/>
        <v>349</v>
      </c>
      <c r="L394" s="1">
        <f t="shared" si="68"/>
        <v>0.8681592039800995</v>
      </c>
    </row>
    <row r="395" spans="1:12" ht="11.25">
      <c r="A395" s="7" t="s">
        <v>367</v>
      </c>
      <c r="B395" s="7" t="s">
        <v>368</v>
      </c>
      <c r="C395" s="95">
        <v>39118</v>
      </c>
      <c r="D395" s="7" t="s">
        <v>373</v>
      </c>
      <c r="E395" s="277">
        <f t="shared" si="67"/>
        <v>449</v>
      </c>
      <c r="F395" s="37" t="s">
        <v>16</v>
      </c>
      <c r="G395" s="37" t="s">
        <v>8</v>
      </c>
      <c r="H395" s="117">
        <v>272</v>
      </c>
      <c r="I395" s="117">
        <v>54</v>
      </c>
      <c r="J395" s="117">
        <v>123</v>
      </c>
      <c r="K395" s="314">
        <f t="shared" si="69"/>
        <v>326</v>
      </c>
      <c r="L395" s="1">
        <f t="shared" si="68"/>
        <v>0.7260579064587973</v>
      </c>
    </row>
    <row r="396" spans="1:12" ht="11.25">
      <c r="A396" s="7" t="s">
        <v>367</v>
      </c>
      <c r="B396" s="7" t="s">
        <v>368</v>
      </c>
      <c r="C396" s="95">
        <v>39119</v>
      </c>
      <c r="D396" s="7" t="s">
        <v>374</v>
      </c>
      <c r="E396" s="277">
        <f t="shared" si="67"/>
        <v>502</v>
      </c>
      <c r="F396" s="37" t="s">
        <v>48</v>
      </c>
      <c r="G396" s="37" t="s">
        <v>8</v>
      </c>
      <c r="H396" s="117">
        <v>359</v>
      </c>
      <c r="I396" s="117">
        <v>33</v>
      </c>
      <c r="J396" s="117">
        <v>110</v>
      </c>
      <c r="K396" s="314">
        <f t="shared" si="69"/>
        <v>392</v>
      </c>
      <c r="L396" s="1">
        <f t="shared" si="68"/>
        <v>0.7808764940239044</v>
      </c>
    </row>
    <row r="397" spans="1:12" ht="11.25">
      <c r="A397" s="7" t="s">
        <v>367</v>
      </c>
      <c r="B397" s="7" t="s">
        <v>368</v>
      </c>
      <c r="C397" s="95">
        <v>39120</v>
      </c>
      <c r="D397" s="7" t="s">
        <v>375</v>
      </c>
      <c r="E397" s="277">
        <f t="shared" si="67"/>
        <v>389</v>
      </c>
      <c r="F397" s="37" t="s">
        <v>16</v>
      </c>
      <c r="G397" s="37" t="s">
        <v>8</v>
      </c>
      <c r="H397" s="117">
        <v>207</v>
      </c>
      <c r="I397" s="117">
        <v>21</v>
      </c>
      <c r="J397" s="117">
        <v>161</v>
      </c>
      <c r="K397" s="314">
        <f t="shared" si="69"/>
        <v>228</v>
      </c>
      <c r="L397" s="1">
        <f t="shared" si="68"/>
        <v>0.5861182519280206</v>
      </c>
    </row>
    <row r="398" spans="1:12" ht="11.25">
      <c r="A398" s="7" t="s">
        <v>367</v>
      </c>
      <c r="B398" s="7" t="s">
        <v>368</v>
      </c>
      <c r="C398" s="95">
        <v>39123</v>
      </c>
      <c r="D398" s="7" t="s">
        <v>376</v>
      </c>
      <c r="E398" s="277">
        <f t="shared" si="67"/>
        <v>1500</v>
      </c>
      <c r="F398" s="37" t="s">
        <v>10</v>
      </c>
      <c r="G398" s="37" t="s">
        <v>11</v>
      </c>
      <c r="H398" s="117">
        <v>871</v>
      </c>
      <c r="I398" s="117">
        <v>89</v>
      </c>
      <c r="J398" s="117">
        <v>540</v>
      </c>
      <c r="K398" s="314">
        <f t="shared" si="69"/>
        <v>960</v>
      </c>
      <c r="L398" s="1">
        <f t="shared" si="68"/>
        <v>0.64</v>
      </c>
    </row>
    <row r="399" spans="1:12" ht="11.25">
      <c r="A399" s="7" t="s">
        <v>367</v>
      </c>
      <c r="B399" s="7" t="s">
        <v>368</v>
      </c>
      <c r="C399" s="95">
        <v>39128</v>
      </c>
      <c r="D399" s="7" t="s">
        <v>377</v>
      </c>
      <c r="E399" s="278">
        <f t="shared" si="67"/>
        <v>291</v>
      </c>
      <c r="F399" s="37" t="s">
        <v>16</v>
      </c>
      <c r="G399" s="37" t="s">
        <v>8</v>
      </c>
      <c r="H399" s="118">
        <v>231</v>
      </c>
      <c r="I399" s="118">
        <v>6</v>
      </c>
      <c r="J399" s="118">
        <v>54</v>
      </c>
      <c r="K399" s="315">
        <f t="shared" si="69"/>
        <v>237</v>
      </c>
      <c r="L399" s="2">
        <f t="shared" si="68"/>
        <v>0.8144329896907216</v>
      </c>
    </row>
    <row r="400" spans="1:12" ht="12">
      <c r="A400" s="82"/>
      <c r="B400" s="75" t="s">
        <v>475</v>
      </c>
      <c r="C400" s="83">
        <f>COUNT(C391:C399)</f>
        <v>9</v>
      </c>
      <c r="D400" s="75" t="s">
        <v>427</v>
      </c>
      <c r="E400" s="337">
        <f>SUBTOTAL(9,E391:E399)</f>
        <v>5754</v>
      </c>
      <c r="F400" s="131"/>
      <c r="G400" s="131"/>
      <c r="H400" s="259">
        <f>SUBTOTAL(9,H391:H399)</f>
        <v>3835</v>
      </c>
      <c r="I400" s="259">
        <f>SUBTOTAL(9,I391:I399)</f>
        <v>375</v>
      </c>
      <c r="J400" s="259">
        <f>SUBTOTAL(9,J391:J399)</f>
        <v>1544</v>
      </c>
      <c r="K400" s="259">
        <f>SUBTOTAL(9,K391:K399)</f>
        <v>4210</v>
      </c>
      <c r="L400" s="4">
        <f t="shared" si="68"/>
        <v>0.7316649287452207</v>
      </c>
    </row>
    <row r="402" spans="1:12" ht="11.25">
      <c r="A402" s="7" t="s">
        <v>378</v>
      </c>
      <c r="B402" s="7" t="s">
        <v>379</v>
      </c>
      <c r="C402" s="95">
        <v>39601</v>
      </c>
      <c r="D402" s="7" t="s">
        <v>380</v>
      </c>
      <c r="E402" s="277">
        <f>SUM(H402:J402)</f>
        <v>231</v>
      </c>
      <c r="F402" s="37" t="s">
        <v>10</v>
      </c>
      <c r="G402" s="37" t="s">
        <v>11</v>
      </c>
      <c r="H402" s="117">
        <v>94</v>
      </c>
      <c r="I402" s="117">
        <v>22</v>
      </c>
      <c r="J402" s="117">
        <v>115</v>
      </c>
      <c r="K402" s="314">
        <f>H402+I402</f>
        <v>116</v>
      </c>
      <c r="L402" s="1">
        <f>K402/E402</f>
        <v>0.5021645021645021</v>
      </c>
    </row>
    <row r="403" spans="1:12" ht="11.25">
      <c r="A403" s="7" t="s">
        <v>381</v>
      </c>
      <c r="B403" s="7" t="s">
        <v>382</v>
      </c>
      <c r="C403" s="95">
        <v>39602</v>
      </c>
      <c r="D403" s="7" t="s">
        <v>382</v>
      </c>
      <c r="E403" s="277">
        <f>SUM(H403:J403)</f>
        <v>96</v>
      </c>
      <c r="F403" s="37" t="s">
        <v>16</v>
      </c>
      <c r="G403" s="37" t="s">
        <v>0</v>
      </c>
      <c r="H403" s="117">
        <v>45</v>
      </c>
      <c r="I403" s="117">
        <v>8</v>
      </c>
      <c r="J403" s="117">
        <v>43</v>
      </c>
      <c r="K403" s="314">
        <f>H403+I403</f>
        <v>53</v>
      </c>
      <c r="L403" s="1">
        <f>K403/E403</f>
        <v>0.5520833333333334</v>
      </c>
    </row>
    <row r="404" spans="1:12" ht="11.25">
      <c r="A404" s="7" t="s">
        <v>378</v>
      </c>
      <c r="B404" s="7" t="s">
        <v>379</v>
      </c>
      <c r="C404" s="95">
        <v>39603</v>
      </c>
      <c r="D404" s="7" t="s">
        <v>383</v>
      </c>
      <c r="E404" s="278">
        <f>SUM(H404:J404)</f>
        <v>90</v>
      </c>
      <c r="F404" s="37" t="s">
        <v>13</v>
      </c>
      <c r="G404" s="37" t="s">
        <v>14</v>
      </c>
      <c r="H404" s="118">
        <v>37</v>
      </c>
      <c r="I404" s="118">
        <v>7</v>
      </c>
      <c r="J404" s="118">
        <v>46</v>
      </c>
      <c r="K404" s="315">
        <f>H404+I404</f>
        <v>44</v>
      </c>
      <c r="L404" s="2">
        <f>K404/E404</f>
        <v>0.4888888888888889</v>
      </c>
    </row>
    <row r="405" spans="1:12" s="7" customFormat="1" ht="12">
      <c r="A405" s="16"/>
      <c r="B405" s="17"/>
      <c r="C405" s="77">
        <f>COUNT(C402:C404)</f>
        <v>3</v>
      </c>
      <c r="D405" s="78" t="s">
        <v>430</v>
      </c>
      <c r="E405" s="84">
        <f>SUBTOTAL(9,E402:E404)</f>
        <v>417</v>
      </c>
      <c r="F405" s="90"/>
      <c r="G405" s="90"/>
      <c r="H405" s="126">
        <f>SUBTOTAL(9,H402:H404)</f>
        <v>176</v>
      </c>
      <c r="I405" s="126">
        <f>SUBTOTAL(9,I402:I404)</f>
        <v>37</v>
      </c>
      <c r="J405" s="126">
        <f>SUBTOTAL(9,J402:J404)</f>
        <v>204</v>
      </c>
      <c r="K405" s="126">
        <f>SUBTOTAL(9,K402:K404)</f>
        <v>213</v>
      </c>
      <c r="L405" s="6">
        <f>K405/E405</f>
        <v>0.5107913669064749</v>
      </c>
    </row>
    <row r="407" spans="1:12" s="63" customFormat="1" ht="12">
      <c r="A407" s="21"/>
      <c r="B407" s="22" t="s">
        <v>476</v>
      </c>
      <c r="C407" s="64">
        <f>+C400+C405</f>
        <v>12</v>
      </c>
      <c r="D407" s="24" t="s">
        <v>449</v>
      </c>
      <c r="E407" s="284">
        <f>SUBTOTAL(9,E391:E405)</f>
        <v>6171</v>
      </c>
      <c r="F407" s="21"/>
      <c r="G407" s="21"/>
      <c r="H407" s="123">
        <f>SUBTOTAL(9,H391:H405)</f>
        <v>4011</v>
      </c>
      <c r="I407" s="123">
        <f>SUBTOTAL(9,I391:I405)</f>
        <v>412</v>
      </c>
      <c r="J407" s="123">
        <f>SUBTOTAL(9,J391:J405)</f>
        <v>1748</v>
      </c>
      <c r="K407" s="123">
        <f>SUBTOTAL(9,K391:K405)</f>
        <v>4423</v>
      </c>
      <c r="L407" s="25">
        <f>K407/E407</f>
        <v>0.7167395883973424</v>
      </c>
    </row>
    <row r="412" spans="1:12" ht="11.25">
      <c r="A412" s="7" t="s">
        <v>384</v>
      </c>
      <c r="B412" s="7" t="s">
        <v>385</v>
      </c>
      <c r="C412" s="95">
        <v>96104</v>
      </c>
      <c r="D412" s="7" t="s">
        <v>386</v>
      </c>
      <c r="E412" s="277">
        <f aca="true" t="shared" si="70" ref="E412:E417">SUM(H412:J412)</f>
        <v>263</v>
      </c>
      <c r="F412" s="37" t="s">
        <v>16</v>
      </c>
      <c r="G412" s="37" t="s">
        <v>8</v>
      </c>
      <c r="H412" s="117">
        <v>58</v>
      </c>
      <c r="I412" s="117">
        <v>10</v>
      </c>
      <c r="J412" s="117">
        <v>195</v>
      </c>
      <c r="K412" s="314">
        <f aca="true" t="shared" si="71" ref="K412:K417">H412+I412</f>
        <v>68</v>
      </c>
      <c r="L412" s="1">
        <f aca="true" t="shared" si="72" ref="L412:L418">K412/E412</f>
        <v>0.2585551330798479</v>
      </c>
    </row>
    <row r="413" spans="1:12" ht="11.25">
      <c r="A413" s="7" t="s">
        <v>384</v>
      </c>
      <c r="B413" s="7" t="s">
        <v>385</v>
      </c>
      <c r="C413" s="95">
        <v>96105</v>
      </c>
      <c r="D413" s="7" t="s">
        <v>387</v>
      </c>
      <c r="E413" s="277">
        <f t="shared" si="70"/>
        <v>347</v>
      </c>
      <c r="F413" s="37" t="s">
        <v>16</v>
      </c>
      <c r="G413" s="37" t="s">
        <v>8</v>
      </c>
      <c r="H413" s="117">
        <v>122</v>
      </c>
      <c r="I413" s="117">
        <v>30</v>
      </c>
      <c r="J413" s="117">
        <v>195</v>
      </c>
      <c r="K413" s="314">
        <f t="shared" si="71"/>
        <v>152</v>
      </c>
      <c r="L413" s="1">
        <f t="shared" si="72"/>
        <v>0.43804034582132567</v>
      </c>
    </row>
    <row r="414" spans="1:12" ht="11.25">
      <c r="A414" s="7" t="s">
        <v>384</v>
      </c>
      <c r="B414" s="7" t="s">
        <v>385</v>
      </c>
      <c r="C414" s="95">
        <v>96106</v>
      </c>
      <c r="D414" s="7" t="s">
        <v>388</v>
      </c>
      <c r="E414" s="277">
        <f t="shared" si="70"/>
        <v>262</v>
      </c>
      <c r="F414" s="37" t="s">
        <v>16</v>
      </c>
      <c r="G414" s="37" t="s">
        <v>8</v>
      </c>
      <c r="H414" s="117">
        <v>20</v>
      </c>
      <c r="I414" s="117">
        <v>10</v>
      </c>
      <c r="J414" s="117">
        <v>232</v>
      </c>
      <c r="K414" s="314">
        <f t="shared" si="71"/>
        <v>30</v>
      </c>
      <c r="L414" s="1">
        <f t="shared" si="72"/>
        <v>0.11450381679389313</v>
      </c>
    </row>
    <row r="415" spans="1:12" ht="11.25">
      <c r="A415" s="7" t="s">
        <v>384</v>
      </c>
      <c r="B415" s="7" t="s">
        <v>385</v>
      </c>
      <c r="C415" s="95">
        <v>96107</v>
      </c>
      <c r="D415" s="7" t="s">
        <v>389</v>
      </c>
      <c r="E415" s="277">
        <f t="shared" si="70"/>
        <v>889</v>
      </c>
      <c r="F415" s="37" t="s">
        <v>10</v>
      </c>
      <c r="G415" s="37" t="s">
        <v>11</v>
      </c>
      <c r="H415" s="117">
        <v>186</v>
      </c>
      <c r="I415" s="117">
        <v>75</v>
      </c>
      <c r="J415" s="117">
        <v>628</v>
      </c>
      <c r="K415" s="314">
        <f t="shared" si="71"/>
        <v>261</v>
      </c>
      <c r="L415" s="1">
        <f t="shared" si="72"/>
        <v>0.29358830146231724</v>
      </c>
    </row>
    <row r="416" spans="1:12" ht="11.25">
      <c r="A416" s="7" t="s">
        <v>384</v>
      </c>
      <c r="B416" s="7" t="s">
        <v>385</v>
      </c>
      <c r="C416" s="95">
        <v>96112</v>
      </c>
      <c r="D416" s="7" t="s">
        <v>390</v>
      </c>
      <c r="E416" s="277">
        <f t="shared" si="70"/>
        <v>755</v>
      </c>
      <c r="F416" s="37" t="s">
        <v>13</v>
      </c>
      <c r="G416" s="37" t="s">
        <v>14</v>
      </c>
      <c r="H416" s="117">
        <v>199</v>
      </c>
      <c r="I416" s="117">
        <v>57</v>
      </c>
      <c r="J416" s="117">
        <v>499</v>
      </c>
      <c r="K416" s="314">
        <f t="shared" si="71"/>
        <v>256</v>
      </c>
      <c r="L416" s="1">
        <f t="shared" si="72"/>
        <v>0.3390728476821192</v>
      </c>
    </row>
    <row r="417" spans="1:12" ht="11.25">
      <c r="A417" s="7" t="s">
        <v>384</v>
      </c>
      <c r="B417" s="7" t="s">
        <v>385</v>
      </c>
      <c r="C417" s="95">
        <v>96113</v>
      </c>
      <c r="D417" s="7" t="s">
        <v>391</v>
      </c>
      <c r="E417" s="278">
        <f t="shared" si="70"/>
        <v>661</v>
      </c>
      <c r="F417" s="37" t="s">
        <v>3</v>
      </c>
      <c r="G417" s="37" t="s">
        <v>8</v>
      </c>
      <c r="H417" s="118">
        <v>210</v>
      </c>
      <c r="I417" s="118">
        <v>59</v>
      </c>
      <c r="J417" s="118">
        <v>392</v>
      </c>
      <c r="K417" s="315">
        <f t="shared" si="71"/>
        <v>269</v>
      </c>
      <c r="L417" s="2">
        <f t="shared" si="72"/>
        <v>0.4069591527987897</v>
      </c>
    </row>
    <row r="418" spans="1:12" ht="12">
      <c r="A418" s="82"/>
      <c r="B418" s="75" t="s">
        <v>477</v>
      </c>
      <c r="C418" s="30">
        <f>COUNT(C412:C417)</f>
        <v>6</v>
      </c>
      <c r="D418" s="29" t="s">
        <v>427</v>
      </c>
      <c r="E418" s="337">
        <f>SUBTOTAL(9,E412:E417)</f>
        <v>3177</v>
      </c>
      <c r="F418" s="131"/>
      <c r="G418" s="131"/>
      <c r="H418" s="259">
        <f>SUBTOTAL(9,H412:H417)</f>
        <v>795</v>
      </c>
      <c r="I418" s="259">
        <f>SUBTOTAL(9,I412:I417)</f>
        <v>241</v>
      </c>
      <c r="J418" s="259">
        <f>SUBTOTAL(9,J412:J417)</f>
        <v>2141</v>
      </c>
      <c r="K418" s="259">
        <f>SUBTOTAL(9,K412:K417)</f>
        <v>1036</v>
      </c>
      <c r="L418" s="4">
        <f t="shared" si="72"/>
        <v>0.3260937991816179</v>
      </c>
    </row>
    <row r="420" spans="1:12" ht="12" thickBot="1">
      <c r="A420" s="37"/>
      <c r="B420" s="7" t="s">
        <v>478</v>
      </c>
      <c r="C420" s="91">
        <v>96114</v>
      </c>
      <c r="D420" s="7" t="s">
        <v>478</v>
      </c>
      <c r="E420" s="343">
        <f>+H420+I420+J420</f>
        <v>96</v>
      </c>
      <c r="F420" s="92">
        <v>9</v>
      </c>
      <c r="G420" s="92">
        <v>12</v>
      </c>
      <c r="H420" s="248">
        <v>38</v>
      </c>
      <c r="I420" s="248">
        <v>6</v>
      </c>
      <c r="J420" s="248">
        <v>52</v>
      </c>
      <c r="K420" s="333">
        <f>+H420+I420</f>
        <v>44</v>
      </c>
      <c r="L420" s="88">
        <f>K420/E420</f>
        <v>0.4583333333333333</v>
      </c>
    </row>
    <row r="421" spans="1:12" ht="12">
      <c r="A421" s="40"/>
      <c r="B421" s="41"/>
      <c r="C421" s="93">
        <f>COUNT(C420)</f>
        <v>1</v>
      </c>
      <c r="D421" s="94" t="s">
        <v>444</v>
      </c>
      <c r="E421" s="288">
        <f>SUBTOTAL(9,E420)</f>
        <v>96</v>
      </c>
      <c r="F421" s="44"/>
      <c r="G421" s="44"/>
      <c r="H421" s="127">
        <f>SUBTOTAL(9,H420)</f>
        <v>38</v>
      </c>
      <c r="I421" s="127">
        <f>SUBTOTAL(9,I420)</f>
        <v>6</v>
      </c>
      <c r="J421" s="127">
        <f>SUBTOTAL(9,J420)</f>
        <v>52</v>
      </c>
      <c r="K421" s="127">
        <f>SUBTOTAL(9,K420)</f>
        <v>44</v>
      </c>
      <c r="L421" s="45">
        <f>K421/E421</f>
        <v>0.4583333333333333</v>
      </c>
    </row>
    <row r="422" spans="1:10" ht="11.25">
      <c r="A422" s="37"/>
      <c r="E422" s="344"/>
      <c r="F422" s="7"/>
      <c r="G422" s="7"/>
      <c r="H422" s="245"/>
      <c r="I422" s="245"/>
      <c r="J422" s="245"/>
    </row>
    <row r="423" spans="1:12" s="63" customFormat="1" ht="12">
      <c r="A423" s="21"/>
      <c r="B423" s="22" t="s">
        <v>479</v>
      </c>
      <c r="C423" s="96">
        <f>+C418+C421</f>
        <v>7</v>
      </c>
      <c r="D423" s="24" t="s">
        <v>449</v>
      </c>
      <c r="E423" s="284">
        <f>SUBTOTAL(9,E412:E421)</f>
        <v>3273</v>
      </c>
      <c r="F423" s="21"/>
      <c r="G423" s="21"/>
      <c r="H423" s="123">
        <f>SUBTOTAL(9,H412:H421)</f>
        <v>833</v>
      </c>
      <c r="I423" s="123">
        <f>SUBTOTAL(9,I412:I421)</f>
        <v>247</v>
      </c>
      <c r="J423" s="123">
        <f>SUBTOTAL(9,J412:J421)</f>
        <v>2193</v>
      </c>
      <c r="K423" s="123">
        <f>SUBTOTAL(9,K412:K421)</f>
        <v>1080</v>
      </c>
      <c r="L423" s="25">
        <f>K423/E423</f>
        <v>0.32997250229147573</v>
      </c>
    </row>
    <row r="425" spans="1:12" ht="11.25">
      <c r="A425" s="7" t="s">
        <v>392</v>
      </c>
      <c r="B425" s="7" t="s">
        <v>393</v>
      </c>
      <c r="C425" s="95">
        <v>97101</v>
      </c>
      <c r="D425" s="7" t="s">
        <v>394</v>
      </c>
      <c r="E425" s="277">
        <f>SUM(H425:J425)</f>
        <v>347</v>
      </c>
      <c r="F425" s="37" t="s">
        <v>16</v>
      </c>
      <c r="G425" s="37" t="s">
        <v>20</v>
      </c>
      <c r="H425" s="117">
        <v>42</v>
      </c>
      <c r="I425" s="117">
        <v>10</v>
      </c>
      <c r="J425" s="117">
        <v>295</v>
      </c>
      <c r="K425" s="314">
        <f>H425+I425</f>
        <v>52</v>
      </c>
      <c r="L425" s="1">
        <f aca="true" t="shared" si="73" ref="L425:L430">K425/E425</f>
        <v>0.14985590778097982</v>
      </c>
    </row>
    <row r="426" spans="1:12" ht="11.25">
      <c r="A426" s="7" t="s">
        <v>392</v>
      </c>
      <c r="B426" s="7" t="s">
        <v>393</v>
      </c>
      <c r="C426" s="95">
        <v>97102</v>
      </c>
      <c r="D426" s="7" t="s">
        <v>395</v>
      </c>
      <c r="E426" s="277">
        <f>SUM(H426:J426)</f>
        <v>66</v>
      </c>
      <c r="F426" s="37" t="s">
        <v>3</v>
      </c>
      <c r="G426" s="37" t="s">
        <v>3</v>
      </c>
      <c r="H426" s="117">
        <v>3</v>
      </c>
      <c r="I426" s="117">
        <v>0</v>
      </c>
      <c r="J426" s="117">
        <v>63</v>
      </c>
      <c r="K426" s="314">
        <f>H426+I426</f>
        <v>3</v>
      </c>
      <c r="L426" s="1">
        <f t="shared" si="73"/>
        <v>0.045454545454545456</v>
      </c>
    </row>
    <row r="427" spans="1:12" ht="11.25">
      <c r="A427" s="7" t="s">
        <v>392</v>
      </c>
      <c r="B427" s="7" t="s">
        <v>393</v>
      </c>
      <c r="C427" s="95">
        <v>97103</v>
      </c>
      <c r="D427" s="7" t="s">
        <v>396</v>
      </c>
      <c r="E427" s="277">
        <f>SUM(H427:J427)</f>
        <v>436</v>
      </c>
      <c r="F427" s="37" t="s">
        <v>4</v>
      </c>
      <c r="G427" s="37" t="s">
        <v>13</v>
      </c>
      <c r="H427" s="117">
        <v>53</v>
      </c>
      <c r="I427" s="117">
        <v>17</v>
      </c>
      <c r="J427" s="117">
        <v>366</v>
      </c>
      <c r="K427" s="314">
        <f>H427+I427</f>
        <v>70</v>
      </c>
      <c r="L427" s="1">
        <f t="shared" si="73"/>
        <v>0.16055045871559634</v>
      </c>
    </row>
    <row r="428" spans="1:12" ht="11.25">
      <c r="A428" s="7" t="s">
        <v>392</v>
      </c>
      <c r="B428" s="7" t="s">
        <v>393</v>
      </c>
      <c r="C428" s="95">
        <v>97105</v>
      </c>
      <c r="D428" s="7" t="s">
        <v>397</v>
      </c>
      <c r="E428" s="277">
        <f>SUM(H428:J428)</f>
        <v>284</v>
      </c>
      <c r="F428" s="37" t="s">
        <v>44</v>
      </c>
      <c r="G428" s="37" t="s">
        <v>14</v>
      </c>
      <c r="H428" s="117">
        <v>32</v>
      </c>
      <c r="I428" s="117">
        <v>10</v>
      </c>
      <c r="J428" s="117">
        <v>242</v>
      </c>
      <c r="K428" s="314">
        <f>H428+I428</f>
        <v>42</v>
      </c>
      <c r="L428" s="1">
        <f t="shared" si="73"/>
        <v>0.14788732394366197</v>
      </c>
    </row>
    <row r="429" spans="1:12" ht="11.25">
      <c r="A429" s="7" t="s">
        <v>392</v>
      </c>
      <c r="B429" s="7" t="s">
        <v>393</v>
      </c>
      <c r="C429" s="95">
        <v>97106</v>
      </c>
      <c r="D429" s="7" t="s">
        <v>398</v>
      </c>
      <c r="E429" s="278">
        <f>SUM(H429:J429)</f>
        <v>500</v>
      </c>
      <c r="F429" s="37" t="s">
        <v>10</v>
      </c>
      <c r="G429" s="37" t="s">
        <v>11</v>
      </c>
      <c r="H429" s="118">
        <v>35</v>
      </c>
      <c r="I429" s="118">
        <v>15</v>
      </c>
      <c r="J429" s="118">
        <v>450</v>
      </c>
      <c r="K429" s="315">
        <f>H429+I429</f>
        <v>50</v>
      </c>
      <c r="L429" s="2">
        <f t="shared" si="73"/>
        <v>0.1</v>
      </c>
    </row>
    <row r="430" spans="1:12" ht="12">
      <c r="A430" s="82"/>
      <c r="B430" s="242" t="s">
        <v>480</v>
      </c>
      <c r="C430" s="30">
        <f>COUNT(C425:C429)</f>
        <v>5</v>
      </c>
      <c r="D430" s="29" t="s">
        <v>427</v>
      </c>
      <c r="E430" s="337">
        <f>SUBTOTAL(9,E425:E429)</f>
        <v>1633</v>
      </c>
      <c r="F430" s="131"/>
      <c r="G430" s="131"/>
      <c r="H430" s="259">
        <f>SUBTOTAL(9,H425:H429)</f>
        <v>165</v>
      </c>
      <c r="I430" s="259">
        <f>SUBTOTAL(9,I425:I429)</f>
        <v>52</v>
      </c>
      <c r="J430" s="259">
        <f>SUBTOTAL(9,J425:J429)</f>
        <v>1416</v>
      </c>
      <c r="K430" s="259">
        <f>SUBTOTAL(9,K425:K429)</f>
        <v>217</v>
      </c>
      <c r="L430" s="4">
        <f t="shared" si="73"/>
        <v>0.13288426209430496</v>
      </c>
    </row>
    <row r="432" spans="1:12" ht="11.25">
      <c r="A432" s="7" t="s">
        <v>399</v>
      </c>
      <c r="B432" s="7" t="s">
        <v>400</v>
      </c>
      <c r="C432" s="95">
        <v>97601</v>
      </c>
      <c r="D432" s="7" t="s">
        <v>401</v>
      </c>
      <c r="E432" s="277">
        <f>SUM(H432:J432)</f>
        <v>190</v>
      </c>
      <c r="F432" s="37" t="s">
        <v>10</v>
      </c>
      <c r="G432" s="37" t="s">
        <v>11</v>
      </c>
      <c r="H432" s="117">
        <v>52</v>
      </c>
      <c r="I432" s="117">
        <v>9</v>
      </c>
      <c r="J432" s="117">
        <v>129</v>
      </c>
      <c r="K432" s="314">
        <f>H432+I432</f>
        <v>61</v>
      </c>
      <c r="L432" s="1">
        <f>K432/E432</f>
        <v>0.32105263157894737</v>
      </c>
    </row>
    <row r="433" spans="1:12" s="7" customFormat="1" ht="12">
      <c r="A433" s="16"/>
      <c r="B433" s="17"/>
      <c r="C433" s="77">
        <f>COUNT(C432)</f>
        <v>1</v>
      </c>
      <c r="D433" s="78" t="s">
        <v>430</v>
      </c>
      <c r="E433" s="84">
        <f>SUBTOTAL(9,E432)</f>
        <v>190</v>
      </c>
      <c r="F433" s="90"/>
      <c r="G433" s="90"/>
      <c r="H433" s="126">
        <f>SUBTOTAL(9,H432)</f>
        <v>52</v>
      </c>
      <c r="I433" s="126">
        <f>SUBTOTAL(9,I432)</f>
        <v>9</v>
      </c>
      <c r="J433" s="332">
        <f>SUBTOTAL(9,J432)</f>
        <v>129</v>
      </c>
      <c r="K433" s="126">
        <f>SUBTOTAL(9,K432)</f>
        <v>61</v>
      </c>
      <c r="L433" s="6">
        <f>K433/E433</f>
        <v>0.32105263157894737</v>
      </c>
    </row>
    <row r="435" spans="1:12" s="63" customFormat="1" ht="12">
      <c r="A435" s="21"/>
      <c r="B435" s="22" t="s">
        <v>481</v>
      </c>
      <c r="C435" s="96">
        <f>+C430+C433</f>
        <v>6</v>
      </c>
      <c r="D435" s="24" t="s">
        <v>449</v>
      </c>
      <c r="E435" s="284">
        <f>SUBTOTAL(9,E425:E433)</f>
        <v>1823</v>
      </c>
      <c r="F435" s="21"/>
      <c r="G435" s="21"/>
      <c r="H435" s="123">
        <f>SUBTOTAL(9,H425:H433)</f>
        <v>217</v>
      </c>
      <c r="I435" s="123">
        <f>SUBTOTAL(9,I425:I433)</f>
        <v>61</v>
      </c>
      <c r="J435" s="123">
        <f>SUBTOTAL(9,J425:J433)</f>
        <v>1545</v>
      </c>
      <c r="K435" s="123">
        <f>SUBTOTAL(9,K425:K433)</f>
        <v>278</v>
      </c>
      <c r="L435" s="25">
        <f>K435/E435</f>
        <v>0.15249588590235874</v>
      </c>
    </row>
    <row r="437" spans="1:12" ht="11.25">
      <c r="A437" s="7" t="s">
        <v>402</v>
      </c>
      <c r="B437" s="7" t="s">
        <v>403</v>
      </c>
      <c r="C437" s="95">
        <v>98101</v>
      </c>
      <c r="D437" s="7" t="s">
        <v>404</v>
      </c>
      <c r="E437" s="277">
        <f aca="true" t="shared" si="74" ref="E437:E443">SUM(H437:J437)</f>
        <v>1090</v>
      </c>
      <c r="F437" s="37" t="s">
        <v>10</v>
      </c>
      <c r="G437" s="37" t="s">
        <v>11</v>
      </c>
      <c r="H437" s="117">
        <v>134</v>
      </c>
      <c r="I437" s="117">
        <v>30</v>
      </c>
      <c r="J437" s="117">
        <v>926</v>
      </c>
      <c r="K437" s="314">
        <f>H437+I437</f>
        <v>164</v>
      </c>
      <c r="L437" s="1">
        <f aca="true" t="shared" si="75" ref="L437:L444">K437/E437</f>
        <v>0.15045871559633028</v>
      </c>
    </row>
    <row r="438" spans="1:12" ht="11.25">
      <c r="A438" s="7" t="s">
        <v>402</v>
      </c>
      <c r="B438" s="7" t="s">
        <v>403</v>
      </c>
      <c r="C438" s="95">
        <v>98103</v>
      </c>
      <c r="D438" s="7" t="s">
        <v>405</v>
      </c>
      <c r="E438" s="277">
        <f t="shared" si="74"/>
        <v>964</v>
      </c>
      <c r="F438" s="37" t="s">
        <v>8</v>
      </c>
      <c r="G438" s="37" t="s">
        <v>14</v>
      </c>
      <c r="H438" s="117">
        <v>161</v>
      </c>
      <c r="I438" s="117">
        <v>26</v>
      </c>
      <c r="J438" s="117">
        <v>777</v>
      </c>
      <c r="K438" s="314">
        <f aca="true" t="shared" si="76" ref="K438:K443">H438+I438</f>
        <v>187</v>
      </c>
      <c r="L438" s="1">
        <f t="shared" si="75"/>
        <v>0.19398340248962656</v>
      </c>
    </row>
    <row r="439" spans="1:12" ht="11.25">
      <c r="A439" s="7" t="s">
        <v>402</v>
      </c>
      <c r="B439" s="7" t="s">
        <v>403</v>
      </c>
      <c r="C439" s="95">
        <v>98104</v>
      </c>
      <c r="D439" s="7" t="s">
        <v>406</v>
      </c>
      <c r="E439" s="277">
        <f t="shared" si="74"/>
        <v>279</v>
      </c>
      <c r="F439" s="37" t="s">
        <v>16</v>
      </c>
      <c r="G439" s="37" t="s">
        <v>7</v>
      </c>
      <c r="H439" s="117">
        <v>44</v>
      </c>
      <c r="I439" s="117">
        <v>9</v>
      </c>
      <c r="J439" s="117">
        <v>226</v>
      </c>
      <c r="K439" s="314">
        <f t="shared" si="76"/>
        <v>53</v>
      </c>
      <c r="L439" s="1">
        <f t="shared" si="75"/>
        <v>0.18996415770609318</v>
      </c>
    </row>
    <row r="440" spans="1:12" ht="11.25">
      <c r="A440" s="7" t="s">
        <v>402</v>
      </c>
      <c r="B440" s="7" t="s">
        <v>403</v>
      </c>
      <c r="C440" s="95">
        <v>98105</v>
      </c>
      <c r="D440" s="7" t="s">
        <v>407</v>
      </c>
      <c r="E440" s="277">
        <f t="shared" si="74"/>
        <v>419</v>
      </c>
      <c r="F440" s="37" t="s">
        <v>16</v>
      </c>
      <c r="G440" s="37" t="s">
        <v>7</v>
      </c>
      <c r="H440" s="117">
        <v>68</v>
      </c>
      <c r="I440" s="117">
        <v>16</v>
      </c>
      <c r="J440" s="117">
        <v>335</v>
      </c>
      <c r="K440" s="314">
        <f t="shared" si="76"/>
        <v>84</v>
      </c>
      <c r="L440" s="1">
        <f t="shared" si="75"/>
        <v>0.20047732696897375</v>
      </c>
    </row>
    <row r="441" spans="1:12" ht="11.25">
      <c r="A441" s="7" t="s">
        <v>402</v>
      </c>
      <c r="B441" s="7" t="s">
        <v>403</v>
      </c>
      <c r="C441" s="95">
        <v>98106</v>
      </c>
      <c r="D441" s="7" t="s">
        <v>408</v>
      </c>
      <c r="E441" s="277">
        <f t="shared" si="74"/>
        <v>201</v>
      </c>
      <c r="F441" s="37" t="s">
        <v>16</v>
      </c>
      <c r="G441" s="37" t="s">
        <v>7</v>
      </c>
      <c r="H441" s="117">
        <v>29</v>
      </c>
      <c r="I441" s="117">
        <v>10</v>
      </c>
      <c r="J441" s="117">
        <v>162</v>
      </c>
      <c r="K441" s="314">
        <f t="shared" si="76"/>
        <v>39</v>
      </c>
      <c r="L441" s="1">
        <f t="shared" si="75"/>
        <v>0.19402985074626866</v>
      </c>
    </row>
    <row r="442" spans="1:12" ht="11.25">
      <c r="A442" s="7" t="s">
        <v>402</v>
      </c>
      <c r="B442" s="7" t="s">
        <v>403</v>
      </c>
      <c r="C442" s="95">
        <v>98107</v>
      </c>
      <c r="D442" s="7" t="s">
        <v>409</v>
      </c>
      <c r="E442" s="277">
        <f t="shared" si="74"/>
        <v>253</v>
      </c>
      <c r="F442" s="37" t="s">
        <v>3</v>
      </c>
      <c r="G442" s="37" t="s">
        <v>7</v>
      </c>
      <c r="H442" s="117">
        <v>43</v>
      </c>
      <c r="I442" s="117">
        <v>11</v>
      </c>
      <c r="J442" s="117">
        <v>199</v>
      </c>
      <c r="K442" s="314">
        <f t="shared" si="76"/>
        <v>54</v>
      </c>
      <c r="L442" s="1">
        <f t="shared" si="75"/>
        <v>0.2134387351778656</v>
      </c>
    </row>
    <row r="443" spans="1:12" ht="11.25">
      <c r="A443" s="7" t="s">
        <v>402</v>
      </c>
      <c r="B443" s="7" t="s">
        <v>403</v>
      </c>
      <c r="C443" s="95">
        <v>98108</v>
      </c>
      <c r="D443" s="7" t="s">
        <v>410</v>
      </c>
      <c r="E443" s="278">
        <f t="shared" si="74"/>
        <v>61</v>
      </c>
      <c r="F443" s="37" t="s">
        <v>3</v>
      </c>
      <c r="G443" s="37" t="s">
        <v>11</v>
      </c>
      <c r="H443" s="118">
        <v>28</v>
      </c>
      <c r="I443" s="118">
        <v>3</v>
      </c>
      <c r="J443" s="118">
        <v>30</v>
      </c>
      <c r="K443" s="315">
        <f t="shared" si="76"/>
        <v>31</v>
      </c>
      <c r="L443" s="2">
        <f t="shared" si="75"/>
        <v>0.5081967213114754</v>
      </c>
    </row>
    <row r="444" spans="1:12" ht="12.75">
      <c r="A444" s="97"/>
      <c r="B444" s="98" t="s">
        <v>482</v>
      </c>
      <c r="C444" s="99">
        <f>COUNT(C437:C443)</f>
        <v>7</v>
      </c>
      <c r="D444" s="100" t="s">
        <v>427</v>
      </c>
      <c r="E444" s="337">
        <f>SUBTOTAL(9,E437:E443)</f>
        <v>3267</v>
      </c>
      <c r="F444" s="131"/>
      <c r="G444" s="131"/>
      <c r="H444" s="259">
        <f>SUBTOTAL(9,H437:H443)</f>
        <v>507</v>
      </c>
      <c r="I444" s="259">
        <f>SUBTOTAL(9,I437:I443)</f>
        <v>105</v>
      </c>
      <c r="J444" s="259">
        <f>SUBTOTAL(9,J437:J443)</f>
        <v>2655</v>
      </c>
      <c r="K444" s="259">
        <f>SUBTOTAL(9,K437:K443)</f>
        <v>612</v>
      </c>
      <c r="L444" s="4">
        <f t="shared" si="75"/>
        <v>0.18732782369146006</v>
      </c>
    </row>
    <row r="446" spans="1:12" ht="11.25">
      <c r="A446" s="7" t="s">
        <v>411</v>
      </c>
      <c r="B446" s="7" t="s">
        <v>412</v>
      </c>
      <c r="C446" s="95">
        <v>99101</v>
      </c>
      <c r="D446" s="7" t="s">
        <v>413</v>
      </c>
      <c r="E446" s="277">
        <f>SUM(H446:J446)</f>
        <v>482</v>
      </c>
      <c r="F446" s="37" t="s">
        <v>13</v>
      </c>
      <c r="G446" s="37" t="s">
        <v>14</v>
      </c>
      <c r="H446" s="117">
        <v>76</v>
      </c>
      <c r="I446" s="117">
        <v>19</v>
      </c>
      <c r="J446" s="117">
        <v>387</v>
      </c>
      <c r="K446" s="314">
        <f>H446+I446</f>
        <v>95</v>
      </c>
      <c r="L446" s="1">
        <f>K446/E446</f>
        <v>0.1970954356846473</v>
      </c>
    </row>
    <row r="447" spans="1:12" ht="11.25">
      <c r="A447" s="7" t="s">
        <v>411</v>
      </c>
      <c r="B447" s="7" t="s">
        <v>412</v>
      </c>
      <c r="C447" s="95">
        <v>99102</v>
      </c>
      <c r="D447" s="7" t="s">
        <v>414</v>
      </c>
      <c r="E447" s="278">
        <f>SUM(H447:J447)</f>
        <v>665</v>
      </c>
      <c r="F447" s="37" t="s">
        <v>10</v>
      </c>
      <c r="G447" s="37" t="s">
        <v>11</v>
      </c>
      <c r="H447" s="118">
        <v>82</v>
      </c>
      <c r="I447" s="118">
        <v>16</v>
      </c>
      <c r="J447" s="118">
        <v>567</v>
      </c>
      <c r="K447" s="315">
        <f>H447+I447</f>
        <v>98</v>
      </c>
      <c r="L447" s="2">
        <f>K447/E447</f>
        <v>0.14736842105263157</v>
      </c>
    </row>
    <row r="448" spans="1:12" ht="12.75">
      <c r="A448" s="101"/>
      <c r="B448" s="102" t="s">
        <v>483</v>
      </c>
      <c r="C448" s="103">
        <f>COUNT(C446:C447)</f>
        <v>2</v>
      </c>
      <c r="D448" s="100" t="s">
        <v>427</v>
      </c>
      <c r="E448" s="337">
        <f>SUBTOTAL(9,E446:E447)</f>
        <v>1147</v>
      </c>
      <c r="F448" s="131"/>
      <c r="G448" s="131"/>
      <c r="H448" s="259">
        <f>SUBTOTAL(9,H446:H447)</f>
        <v>158</v>
      </c>
      <c r="I448" s="259">
        <f>SUBTOTAL(9,I446:I447)</f>
        <v>35</v>
      </c>
      <c r="J448" s="259">
        <f>SUBTOTAL(9,J446:J447)</f>
        <v>954</v>
      </c>
      <c r="K448" s="259">
        <f>SUBTOTAL(9,K446:K447)</f>
        <v>193</v>
      </c>
      <c r="L448" s="4">
        <f>K448/E448</f>
        <v>0.16826503923278116</v>
      </c>
    </row>
    <row r="466" spans="1:12" s="155" customFormat="1" ht="27" thickBot="1">
      <c r="A466" s="148"/>
      <c r="B466" s="149"/>
      <c r="C466" s="150" t="s">
        <v>497</v>
      </c>
      <c r="D466" s="151"/>
      <c r="E466" s="297" t="s">
        <v>498</v>
      </c>
      <c r="F466" s="152"/>
      <c r="G466" s="153"/>
      <c r="H466" s="271" t="s">
        <v>499</v>
      </c>
      <c r="I466" s="272" t="s">
        <v>500</v>
      </c>
      <c r="J466" s="334"/>
      <c r="K466" s="154" t="s">
        <v>424</v>
      </c>
      <c r="L466" s="154" t="s">
        <v>425</v>
      </c>
    </row>
    <row r="467" spans="1:12" s="155" customFormat="1" ht="13.5" thickBot="1">
      <c r="A467" s="148"/>
      <c r="B467" s="156" t="s">
        <v>501</v>
      </c>
      <c r="C467" s="157">
        <f>+C8+C15+C30+C39+C67+C88+C96+C109+C112+C116+C120+C130+C146+C149+C152+C159+C164+C169+C172+C182+C193+C199+C224+C230+C301+C305+C313+C321+C337+C344+C372+C381+C389+C407+C423+C435+C444+C448</f>
        <v>318</v>
      </c>
      <c r="D467" s="158" t="s">
        <v>501</v>
      </c>
      <c r="E467" s="298">
        <f>+E8+E15+E30+E39+E67+E88+E96+E109+E112+E116+E120+E130+E146+E149+E152+E159+E164+E169+E172+E182+E193+E199+E224+E230+E301+E305+E313+E321+E337+E344+E372+E381+E389+E407+E423+E435+E444+E448</f>
        <v>141830</v>
      </c>
      <c r="F467" s="159"/>
      <c r="G467" s="160"/>
      <c r="H467" s="249">
        <f>+H8+H15+H30+H39+H67+H88+H96+H109+H112+H116+H120+H130+H146+H149+H152+H159+H164+H169+H172+H182+H193+H199+H224+H230+H301+H305+H313+H321+H337+H344+H372+H381+H389+H407+H423+H435+H444+H448</f>
        <v>60906</v>
      </c>
      <c r="I467" s="249">
        <f>+I8+I15+I30+I39+I67+I88+I96+I109+I112+I116+I120+I130+I146+I149+I152+I159+I164+I169+I172+I182+I193+I199+I224+I230+I301+I305+I313+I321+I337+I344+I372+I381+I389+I407+I423+I435+I444+I448</f>
        <v>8393</v>
      </c>
      <c r="J467" s="334"/>
      <c r="K467" s="335">
        <f aca="true" t="shared" si="77" ref="K467:K473">H467+I467</f>
        <v>69299</v>
      </c>
      <c r="L467" s="161">
        <f aca="true" t="shared" si="78" ref="L467:L473">K467/E467</f>
        <v>0.48860607769865333</v>
      </c>
    </row>
    <row r="468" spans="1:12" s="155" customFormat="1" ht="13.5" thickBot="1">
      <c r="A468" s="148"/>
      <c r="B468" s="216" t="s">
        <v>502</v>
      </c>
      <c r="C468" s="162">
        <f>+C149+C305</f>
        <v>3</v>
      </c>
      <c r="D468" s="163" t="s">
        <v>502</v>
      </c>
      <c r="E468" s="299">
        <f>+E149+E305</f>
        <v>1691</v>
      </c>
      <c r="F468" s="164"/>
      <c r="G468" s="165"/>
      <c r="H468" s="250">
        <f>+H149+H305</f>
        <v>965</v>
      </c>
      <c r="I468" s="250">
        <f>+I149+I305</f>
        <v>176</v>
      </c>
      <c r="J468" s="334"/>
      <c r="K468" s="250">
        <f>H468+I468</f>
        <v>1141</v>
      </c>
      <c r="L468" s="166">
        <f t="shared" si="78"/>
        <v>0.6747486694263749</v>
      </c>
    </row>
    <row r="469" spans="1:12" s="155" customFormat="1" ht="13.5" thickBot="1">
      <c r="A469" s="148"/>
      <c r="B469" s="167" t="s">
        <v>503</v>
      </c>
      <c r="C469" s="168">
        <f>C28+C86+C222+C289+C335+C405+C433</f>
        <v>27</v>
      </c>
      <c r="D469" s="169" t="s">
        <v>504</v>
      </c>
      <c r="E469" s="300">
        <f>E28+E86+E222+E289+E335+E405+E433</f>
        <v>7032</v>
      </c>
      <c r="F469" s="170"/>
      <c r="G469" s="171"/>
      <c r="H469" s="251">
        <f>H28+H86+H222+H289+H335+H405+H433</f>
        <v>4101</v>
      </c>
      <c r="I469" s="251">
        <f>I28+I86+I222+I289+I335+I405+I433</f>
        <v>626</v>
      </c>
      <c r="J469" s="334"/>
      <c r="K469" s="251">
        <f t="shared" si="77"/>
        <v>4727</v>
      </c>
      <c r="L469" s="172">
        <f t="shared" si="78"/>
        <v>0.6722127417519909</v>
      </c>
    </row>
    <row r="470" spans="1:12" s="155" customFormat="1" ht="13.5" thickBot="1">
      <c r="A470" s="148"/>
      <c r="B470" s="173" t="s">
        <v>505</v>
      </c>
      <c r="C470" s="174">
        <f>+C8+C15+C23+C39+C67+C78+C96+C109+C112+C116+C120+C130+C138+C152+C159+C164+C169+C172+C182+C193+C199+C218+C230+C274+C313+C321+C331+C344+C367+C381+C389+C400+C418+C430+C444+C448</f>
        <v>275</v>
      </c>
      <c r="D470" s="175" t="s">
        <v>505</v>
      </c>
      <c r="E470" s="301">
        <f>+E8+E15+E23+E39+E67+E78+E96+E109+E112+E116+E120+E130+E138+E152+E159+E164+E169+E172+E182+E193+E199+E218+E230+E274+E313+E321+E331+E344+E367+E381+E389+E400+E418+E430+E444+E448</f>
        <v>132343</v>
      </c>
      <c r="F470" s="176"/>
      <c r="G470" s="177"/>
      <c r="H470" s="252">
        <f>+H8+H15+H23+H39+H67+H78+H96+H109+H112+H116+H120+H130+H138+H152+H159+H164+H169+H172+H182+H193+H199+H218+H230+H274+H313+H321+H331+H344+H367+H381+H389+H400+H418+H430+H444+H448</f>
        <v>55214</v>
      </c>
      <c r="I470" s="252">
        <f>+I8+I15+I23+I39+I67+I78+I96+I109+I112+I116+I120+I130+I138+I152+I159+I164+I169+I172+I182+I193+I199+I218+I230+I274+I313+I321+I331+I344+I367+I381+I389+I400+I418+I430+I444+I448</f>
        <v>7497</v>
      </c>
      <c r="J470" s="334"/>
      <c r="K470" s="252">
        <f>H470+I470</f>
        <v>62711</v>
      </c>
      <c r="L470" s="178">
        <f t="shared" si="78"/>
        <v>0.47385203599737047</v>
      </c>
    </row>
    <row r="471" spans="1:12" s="180" customFormat="1" ht="13.5" thickBot="1">
      <c r="A471" s="179"/>
      <c r="B471" s="243" t="s">
        <v>506</v>
      </c>
      <c r="C471" s="218">
        <f>+C277</f>
        <v>1</v>
      </c>
      <c r="D471" s="217" t="s">
        <v>506</v>
      </c>
      <c r="E471" s="302">
        <f>+E277</f>
        <v>142</v>
      </c>
      <c r="F471" s="219"/>
      <c r="G471" s="220"/>
      <c r="H471" s="253">
        <f>+H277</f>
        <v>128</v>
      </c>
      <c r="I471" s="253">
        <f>+I277</f>
        <v>7</v>
      </c>
      <c r="J471" s="334"/>
      <c r="K471" s="253">
        <f>H471+I471</f>
        <v>135</v>
      </c>
      <c r="L471" s="221">
        <f t="shared" si="78"/>
        <v>0.9507042253521126</v>
      </c>
    </row>
    <row r="472" spans="1:12" s="155" customFormat="1" ht="13.5" thickBot="1">
      <c r="A472" s="148"/>
      <c r="B472" s="181" t="s">
        <v>507</v>
      </c>
      <c r="C472" s="182">
        <f>+C141+C370+C421</f>
        <v>3</v>
      </c>
      <c r="D472" s="183" t="s">
        <v>507</v>
      </c>
      <c r="E472" s="303">
        <f>+E141+E370+E421</f>
        <v>196</v>
      </c>
      <c r="F472" s="184"/>
      <c r="G472" s="185"/>
      <c r="H472" s="254">
        <f>+H141+H370+H421</f>
        <v>117</v>
      </c>
      <c r="I472" s="254">
        <f>+I141+I370+I421</f>
        <v>10</v>
      </c>
      <c r="J472" s="334"/>
      <c r="K472" s="254">
        <f>H472+I472</f>
        <v>127</v>
      </c>
      <c r="L472" s="186">
        <f t="shared" si="78"/>
        <v>0.6479591836734694</v>
      </c>
    </row>
    <row r="473" spans="1:12" s="155" customFormat="1" ht="13.5" thickBot="1">
      <c r="A473" s="179"/>
      <c r="B473" s="187" t="s">
        <v>508</v>
      </c>
      <c r="C473" s="188">
        <f>+C144+C299</f>
        <v>9</v>
      </c>
      <c r="D473" s="189" t="s">
        <v>509</v>
      </c>
      <c r="E473" s="304">
        <f>+E144+E299</f>
        <v>703</v>
      </c>
      <c r="F473" s="190"/>
      <c r="G473" s="191"/>
      <c r="H473" s="255">
        <f>+H144+H299</f>
        <v>381</v>
      </c>
      <c r="I473" s="255">
        <f>+I144+I299</f>
        <v>77</v>
      </c>
      <c r="J473" s="275"/>
      <c r="K473" s="255">
        <f t="shared" si="77"/>
        <v>458</v>
      </c>
      <c r="L473" s="192">
        <f t="shared" si="78"/>
        <v>0.65149359886202</v>
      </c>
    </row>
    <row r="474" spans="1:12" s="155" customFormat="1" ht="15">
      <c r="A474" s="148"/>
      <c r="B474" s="193"/>
      <c r="C474" s="194"/>
      <c r="D474" s="193"/>
      <c r="E474" s="345"/>
      <c r="F474" s="195"/>
      <c r="G474" s="194"/>
      <c r="H474" s="256"/>
      <c r="I474" s="256"/>
      <c r="J474" s="256"/>
      <c r="K474" s="256"/>
      <c r="L474" s="196"/>
    </row>
    <row r="475" spans="1:12" s="155" customFormat="1" ht="14.25">
      <c r="A475" s="148"/>
      <c r="B475" s="230" t="s">
        <v>510</v>
      </c>
      <c r="C475" s="230"/>
      <c r="D475" s="230"/>
      <c r="E475" s="230"/>
      <c r="F475" s="230"/>
      <c r="G475" s="230"/>
      <c r="H475" s="273"/>
      <c r="I475" s="274"/>
      <c r="J475" s="273"/>
      <c r="K475" s="273"/>
      <c r="L475" s="197"/>
    </row>
    <row r="476" spans="1:12" s="155" customFormat="1" ht="14.25">
      <c r="A476" s="148"/>
      <c r="B476" s="198"/>
      <c r="C476" s="229" t="s">
        <v>511</v>
      </c>
      <c r="D476" s="229"/>
      <c r="E476" s="229"/>
      <c r="F476" s="229"/>
      <c r="G476" s="229"/>
      <c r="H476" s="273"/>
      <c r="I476" s="273"/>
      <c r="J476" s="274"/>
      <c r="K476" s="273"/>
      <c r="L476" s="197"/>
    </row>
    <row r="477" spans="1:12" s="155" customFormat="1" ht="14.25">
      <c r="A477" s="148"/>
      <c r="B477" s="200"/>
      <c r="C477" s="229" t="s">
        <v>512</v>
      </c>
      <c r="D477" s="229"/>
      <c r="E477" s="229"/>
      <c r="F477" s="229"/>
      <c r="G477" s="229"/>
      <c r="H477" s="273"/>
      <c r="I477" s="273"/>
      <c r="J477" s="274"/>
      <c r="K477" s="273"/>
      <c r="L477" s="197"/>
    </row>
    <row r="478" spans="1:12" s="155" customFormat="1" ht="14.25">
      <c r="A478" s="148"/>
      <c r="B478" s="200"/>
      <c r="C478" s="231"/>
      <c r="D478" s="231"/>
      <c r="E478" s="231"/>
      <c r="F478" s="231"/>
      <c r="G478" s="231"/>
      <c r="H478" s="273"/>
      <c r="I478" s="273"/>
      <c r="J478" s="273"/>
      <c r="K478" s="273"/>
      <c r="L478" s="197"/>
    </row>
    <row r="479" spans="1:12" s="155" customFormat="1" ht="14.25">
      <c r="A479" s="148"/>
      <c r="B479" s="230" t="s">
        <v>513</v>
      </c>
      <c r="C479" s="230"/>
      <c r="D479" s="230"/>
      <c r="E479" s="230"/>
      <c r="F479" s="230"/>
      <c r="G479" s="230"/>
      <c r="H479" s="273"/>
      <c r="I479" s="273"/>
      <c r="J479" s="273"/>
      <c r="K479" s="273"/>
      <c r="L479" s="197"/>
    </row>
    <row r="480" spans="1:12" s="155" customFormat="1" ht="14.25">
      <c r="A480" s="148"/>
      <c r="B480" s="200"/>
      <c r="C480" s="229" t="s">
        <v>514</v>
      </c>
      <c r="D480" s="229"/>
      <c r="E480" s="229"/>
      <c r="F480" s="229"/>
      <c r="G480" s="229"/>
      <c r="H480" s="273"/>
      <c r="I480" s="273"/>
      <c r="J480" s="273"/>
      <c r="K480" s="273"/>
      <c r="L480" s="197"/>
    </row>
    <row r="481" spans="1:12" s="155" customFormat="1" ht="14.25">
      <c r="A481" s="148"/>
      <c r="B481" s="200"/>
      <c r="C481" s="198" t="s">
        <v>515</v>
      </c>
      <c r="D481" s="199"/>
      <c r="E481" s="200"/>
      <c r="F481" s="199"/>
      <c r="G481" s="199"/>
      <c r="H481" s="273"/>
      <c r="I481" s="273"/>
      <c r="J481" s="273"/>
      <c r="K481" s="273"/>
      <c r="L481" s="197"/>
    </row>
    <row r="482" spans="1:12" s="155" customFormat="1" ht="12.75">
      <c r="A482" s="201"/>
      <c r="C482" s="201"/>
      <c r="E482" s="305"/>
      <c r="F482" s="201"/>
      <c r="G482" s="201"/>
      <c r="H482" s="275"/>
      <c r="I482" s="275"/>
      <c r="J482" s="275"/>
      <c r="K482" s="257"/>
      <c r="L482" s="201"/>
    </row>
    <row r="483" spans="1:12" s="155" customFormat="1" ht="13.5">
      <c r="A483" s="201"/>
      <c r="B483" s="230" t="s">
        <v>516</v>
      </c>
      <c r="C483" s="230"/>
      <c r="D483" s="230"/>
      <c r="E483" s="230"/>
      <c r="F483" s="230"/>
      <c r="G483" s="230"/>
      <c r="H483" s="275"/>
      <c r="I483" s="275"/>
      <c r="J483" s="275"/>
      <c r="K483" s="275"/>
      <c r="L483" s="201"/>
    </row>
    <row r="484" spans="1:10" ht="13.5">
      <c r="A484" s="37"/>
      <c r="C484" s="229" t="s">
        <v>517</v>
      </c>
      <c r="D484" s="229"/>
      <c r="E484" s="229"/>
      <c r="F484" s="229"/>
      <c r="G484" s="229"/>
      <c r="H484" s="276"/>
      <c r="I484" s="276"/>
      <c r="J484" s="276"/>
    </row>
    <row r="485" spans="1:10" ht="13.5">
      <c r="A485" s="37"/>
      <c r="C485" s="198" t="s">
        <v>518</v>
      </c>
      <c r="D485" s="199"/>
      <c r="E485" s="200"/>
      <c r="F485" s="199"/>
      <c r="G485" s="199"/>
      <c r="H485" s="276"/>
      <c r="I485" s="276"/>
      <c r="J485" s="276"/>
    </row>
    <row r="486" spans="1:10" ht="11.25">
      <c r="A486" s="37"/>
      <c r="E486" s="344"/>
      <c r="F486" s="7"/>
      <c r="G486" s="7"/>
      <c r="H486" s="276"/>
      <c r="I486" s="276"/>
      <c r="J486" s="276"/>
    </row>
    <row r="487" spans="1:10" ht="11.25">
      <c r="A487" s="37"/>
      <c r="E487" s="344"/>
      <c r="F487" s="7"/>
      <c r="G487" s="7"/>
      <c r="H487" s="276"/>
      <c r="I487" s="276"/>
      <c r="J487" s="276"/>
    </row>
    <row r="488" spans="1:10" ht="11.25">
      <c r="A488" s="37"/>
      <c r="E488" s="344"/>
      <c r="F488" s="7"/>
      <c r="G488" s="7"/>
      <c r="H488" s="276"/>
      <c r="I488" s="276"/>
      <c r="J488" s="276"/>
    </row>
    <row r="489" spans="1:10" ht="11.25">
      <c r="A489" s="37"/>
      <c r="E489" s="344"/>
      <c r="F489" s="7"/>
      <c r="G489" s="7"/>
      <c r="H489" s="276"/>
      <c r="I489" s="276"/>
      <c r="J489" s="276"/>
    </row>
    <row r="490" spans="1:10" ht="11.25">
      <c r="A490" s="37"/>
      <c r="E490" s="344"/>
      <c r="F490" s="7"/>
      <c r="G490" s="7"/>
      <c r="H490" s="276"/>
      <c r="I490" s="276"/>
      <c r="J490" s="276"/>
    </row>
    <row r="491" spans="1:10" ht="11.25">
      <c r="A491" s="37"/>
      <c r="E491" s="344"/>
      <c r="F491" s="7"/>
      <c r="G491" s="7"/>
      <c r="H491" s="276"/>
      <c r="I491" s="276"/>
      <c r="J491" s="276"/>
    </row>
    <row r="492" spans="1:10" ht="11.25">
      <c r="A492" s="37"/>
      <c r="E492" s="344"/>
      <c r="F492" s="7"/>
      <c r="G492" s="7"/>
      <c r="H492" s="276"/>
      <c r="I492" s="276"/>
      <c r="J492" s="276"/>
    </row>
  </sheetData>
  <sheetProtection password="DC6B" sheet="1"/>
  <mergeCells count="9">
    <mergeCell ref="C480:G480"/>
    <mergeCell ref="B483:G483"/>
    <mergeCell ref="C484:G484"/>
    <mergeCell ref="F1:G1"/>
    <mergeCell ref="B475:G475"/>
    <mergeCell ref="C476:G476"/>
    <mergeCell ref="C477:G477"/>
    <mergeCell ref="C478:G478"/>
    <mergeCell ref="B479:G479"/>
  </mergeCells>
  <printOptions/>
  <pageMargins left="0.45" right="0.45" top="0.75" bottom="0.5" header="0.3" footer="0.3"/>
  <pageSetup horizontalDpi="600" verticalDpi="600" orientation="landscape" scale="87" r:id="rId1"/>
  <headerFooter>
    <oddHeader>&amp;CFree/Reduced Price Meal Eligibility As a Percentage (%) of Enrollment
Claim Month October 2016&amp;RFebruary 15, 2017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Capece, Leslie</dc:creator>
  <cp:keywords/>
  <dc:description/>
  <cp:lastModifiedBy>Capece, Leslie</cp:lastModifiedBy>
  <cp:lastPrinted>2017-02-16T20:12:52Z</cp:lastPrinted>
  <dcterms:created xsi:type="dcterms:W3CDTF">2017-02-14T20:38:59Z</dcterms:created>
  <dcterms:modified xsi:type="dcterms:W3CDTF">2017-02-16T20:13:29Z</dcterms:modified>
  <cp:category/>
  <cp:version/>
  <cp:contentType/>
  <cp:contentStatus/>
</cp:coreProperties>
</file>